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875" yWindow="1875" windowWidth="27795" windowHeight="12270" firstSheet="8" activeTab="30"/>
  </bookViews>
  <sheets>
    <sheet name="8.1" sheetId="1" r:id="rId1"/>
    <sheet name="8.2" sheetId="2" r:id="rId2"/>
    <sheet name="8.3" sheetId="3" r:id="rId3"/>
    <sheet name="8.4" sheetId="4" r:id="rId4"/>
    <sheet name="8.5" sheetId="5" r:id="rId5"/>
    <sheet name="8.6" sheetId="6" r:id="rId6"/>
    <sheet name="8.7" sheetId="7" r:id="rId7"/>
    <sheet name="8.8" sheetId="8" r:id="rId8"/>
    <sheet name="8.9" sheetId="9" r:id="rId9"/>
    <sheet name="8.10" sheetId="15" r:id="rId10"/>
    <sheet name="8.11" sheetId="11" r:id="rId11"/>
    <sheet name="8.12" sheetId="12" r:id="rId12"/>
    <sheet name="8.13" sheetId="14" r:id="rId13"/>
    <sheet name="8.14" sheetId="13" r:id="rId14"/>
    <sheet name="8.15" sheetId="16" r:id="rId15"/>
    <sheet name="8.16" sheetId="17" r:id="rId16"/>
    <sheet name="8.17" sheetId="18" r:id="rId17"/>
    <sheet name="8.18" sheetId="19" r:id="rId18"/>
    <sheet name="8.19" sheetId="20" r:id="rId19"/>
    <sheet name="8.20" sheetId="21" r:id="rId20"/>
    <sheet name="8.21" sheetId="22" r:id="rId21"/>
    <sheet name="8.22" sheetId="23" r:id="rId22"/>
    <sheet name="8.23" sheetId="24" r:id="rId23"/>
    <sheet name="8.24" sheetId="25" r:id="rId24"/>
    <sheet name="8.25" sheetId="26" r:id="rId25"/>
    <sheet name="8.26" sheetId="27" r:id="rId26"/>
    <sheet name="8.27" sheetId="28" r:id="rId27"/>
    <sheet name="8.28" sheetId="29" r:id="rId28"/>
    <sheet name="8.29" sheetId="30" r:id="rId29"/>
    <sheet name="8.30" sheetId="32" r:id="rId30"/>
    <sheet name="8.30 (2)" sheetId="33" r:id="rId31"/>
  </sheets>
  <definedNames>
    <definedName name="_xlnm.Print_Area" localSheetId="0">'8.1'!$A$1:$F$68</definedName>
    <definedName name="_xlnm.Print_Area" localSheetId="9">'8.10'!$A$1:$F$68</definedName>
    <definedName name="_xlnm.Print_Area" localSheetId="10">'8.11'!$A$1:$F$68</definedName>
    <definedName name="_xlnm.Print_Area" localSheetId="11">'8.12'!$A$1:$F$68</definedName>
    <definedName name="_xlnm.Print_Area" localSheetId="12">'8.13'!$A$1:$F$68</definedName>
    <definedName name="_xlnm.Print_Area" localSheetId="13">'8.14'!$A$1:$F$68</definedName>
    <definedName name="_xlnm.Print_Area" localSheetId="14">'8.15'!$A$1:$F$68</definedName>
    <definedName name="_xlnm.Print_Area" localSheetId="15">'8.16'!$A$1:$F$69</definedName>
    <definedName name="_xlnm.Print_Area" localSheetId="16">'8.17'!$A$1:$F$68</definedName>
    <definedName name="_xlnm.Print_Area" localSheetId="17">'8.18'!$A$1:$F$68</definedName>
    <definedName name="_xlnm.Print_Area" localSheetId="18">'8.19'!$A$1:$F$68</definedName>
    <definedName name="_xlnm.Print_Area" localSheetId="1">'8.2'!$A$1:$F$68</definedName>
    <definedName name="_xlnm.Print_Area" localSheetId="19">'8.20'!$A$1:$F$68</definedName>
    <definedName name="_xlnm.Print_Area" localSheetId="20">'8.21'!$A$1:$F$68</definedName>
    <definedName name="_xlnm.Print_Area" localSheetId="21">'8.22'!$A$1:$F$68</definedName>
    <definedName name="_xlnm.Print_Area" localSheetId="22">'8.23'!$A$1:$F$68</definedName>
    <definedName name="_xlnm.Print_Area" localSheetId="23">'8.24'!$A$1:$F$68</definedName>
    <definedName name="_xlnm.Print_Area" localSheetId="24">'8.25'!$A$1:$F$68</definedName>
    <definedName name="_xlnm.Print_Area" localSheetId="25">'8.26'!$A$1:$F$68</definedName>
    <definedName name="_xlnm.Print_Area" localSheetId="26">'8.27'!$A$1:$F$68</definedName>
    <definedName name="_xlnm.Print_Area" localSheetId="27">'8.28'!$A$1:$F$68</definedName>
    <definedName name="_xlnm.Print_Area" localSheetId="28">'8.29'!$A$1:$F$68</definedName>
    <definedName name="_xlnm.Print_Area" localSheetId="2">'8.3'!$A$1:$F$68</definedName>
    <definedName name="_xlnm.Print_Area" localSheetId="29">'8.30'!$A$1:$F$68</definedName>
    <definedName name="_xlnm.Print_Area" localSheetId="30">'8.30 (2)'!$A$1:$F$68</definedName>
    <definedName name="_xlnm.Print_Area" localSheetId="3">'8.4'!$A$1:$F$68</definedName>
    <definedName name="_xlnm.Print_Area" localSheetId="4">'8.5'!$A$1:$F$68</definedName>
    <definedName name="_xlnm.Print_Area" localSheetId="5">'8.6'!$A$1:$F$68</definedName>
    <definedName name="_xlnm.Print_Area" localSheetId="6">'8.7'!$A$1:$F$68</definedName>
    <definedName name="_xlnm.Print_Area" localSheetId="7">'8.8'!$A$1:$F$68</definedName>
    <definedName name="_xlnm.Print_Area" localSheetId="8">'8.9'!$A$1:$F$68</definedName>
  </definedNames>
  <calcPr calcId="125725"/>
</workbook>
</file>

<file path=xl/calcChain.xml><?xml version="1.0" encoding="utf-8"?>
<calcChain xmlns="http://schemas.openxmlformats.org/spreadsheetml/2006/main">
  <c r="B7" i="33"/>
  <c r="C7" s="1"/>
  <c r="B5"/>
  <c r="B7" i="32"/>
  <c r="C7"/>
  <c r="B5"/>
  <c r="B7" i="30"/>
  <c r="C7" s="1"/>
  <c r="B5"/>
  <c r="B7" i="29" l="1"/>
  <c r="C7" s="1"/>
  <c r="B5"/>
  <c r="B7" i="28"/>
  <c r="C7" s="1"/>
  <c r="B7" i="27"/>
  <c r="B5" i="28"/>
  <c r="C7" i="27"/>
  <c r="B5"/>
  <c r="B7" i="26"/>
  <c r="C7"/>
  <c r="B5"/>
  <c r="B7" i="25"/>
  <c r="C7" s="1"/>
  <c r="B5"/>
  <c r="B7" i="24"/>
  <c r="C7"/>
  <c r="B5"/>
  <c r="B7" i="23"/>
  <c r="C7"/>
  <c r="B5"/>
  <c r="B7" i="22"/>
  <c r="C7" s="1"/>
  <c r="B5"/>
  <c r="B7" i="21"/>
  <c r="C7"/>
  <c r="B5"/>
  <c r="B7" i="20"/>
  <c r="B5"/>
  <c r="C7"/>
  <c r="B7" i="19"/>
  <c r="C7" s="1"/>
  <c r="E62"/>
  <c r="B5"/>
  <c r="B7" i="18"/>
  <c r="C7" s="1"/>
  <c r="E62"/>
  <c r="B5"/>
  <c r="B7" i="17"/>
  <c r="C7" s="1"/>
  <c r="E63"/>
  <c r="B5"/>
  <c r="B7" i="16"/>
  <c r="C7" s="1"/>
  <c r="E62"/>
  <c r="B5"/>
  <c r="B7" i="11"/>
  <c r="B7" i="15"/>
  <c r="E62"/>
  <c r="C7"/>
  <c r="B5"/>
  <c r="B7" i="14"/>
  <c r="B7" i="13" s="1"/>
  <c r="C7" s="1"/>
  <c r="B7" i="12"/>
  <c r="C7" s="1"/>
  <c r="E62" i="14"/>
  <c r="B5"/>
  <c r="E62" i="13"/>
  <c r="B5"/>
  <c r="E62" i="12"/>
  <c r="B5"/>
  <c r="E62" i="11"/>
  <c r="C7"/>
  <c r="B5"/>
  <c r="B7" i="9"/>
  <c r="C7" s="1"/>
  <c r="E62"/>
  <c r="B5"/>
  <c r="B7" i="8"/>
  <c r="C7" s="1"/>
  <c r="E62"/>
  <c r="B5"/>
  <c r="B7" i="7"/>
  <c r="E62"/>
  <c r="C7"/>
  <c r="B5"/>
  <c r="B7" i="6"/>
  <c r="E62"/>
  <c r="C7"/>
  <c r="B5"/>
  <c r="B7" i="5"/>
  <c r="E62"/>
  <c r="C7"/>
  <c r="B5"/>
  <c r="B7" i="4"/>
  <c r="E62"/>
  <c r="C7"/>
  <c r="B5"/>
  <c r="C7" i="3"/>
  <c r="C7" i="2"/>
  <c r="C7" i="1"/>
  <c r="B7" i="3"/>
  <c r="B7" i="2"/>
  <c r="E62" i="3"/>
  <c r="B5"/>
  <c r="E62" i="2"/>
  <c r="B5"/>
  <c r="B5" i="1"/>
  <c r="E62"/>
  <c r="C7" i="14" l="1"/>
</calcChain>
</file>

<file path=xl/sharedStrings.xml><?xml version="1.0" encoding="utf-8"?>
<sst xmlns="http://schemas.openxmlformats.org/spreadsheetml/2006/main" count="2428" uniqueCount="601">
  <si>
    <t xml:space="preserve"> (        소셜테이블                )   Daily Report 데일리리포트   </t>
    <phoneticPr fontId="9" type="noConversion"/>
  </si>
  <si>
    <t>작성일자</t>
  </si>
  <si>
    <t xml:space="preserve">작성자 </t>
  </si>
  <si>
    <t xml:space="preserve">  일일매출내용</t>
    <phoneticPr fontId="8" type="noConversion"/>
  </si>
  <si>
    <t>방문 조수</t>
    <phoneticPr fontId="8" type="noConversion"/>
  </si>
  <si>
    <t>방문 객수</t>
    <phoneticPr fontId="9" type="noConversion"/>
  </si>
  <si>
    <t>방문객단가</t>
    <phoneticPr fontId="9" type="noConversion"/>
  </si>
  <si>
    <t>런치</t>
  </si>
  <si>
    <t>디너</t>
  </si>
  <si>
    <t>총매출</t>
  </si>
  <si>
    <t>워크인손님 수</t>
    <phoneticPr fontId="8" type="noConversion"/>
  </si>
  <si>
    <t>누적매출</t>
    <phoneticPr fontId="8" type="noConversion"/>
  </si>
  <si>
    <t>목표매출</t>
    <phoneticPr fontId="8" type="noConversion"/>
  </si>
  <si>
    <t xml:space="preserve">  메뉴별 제품 구성비율 (Food &amp; Beverage) </t>
    <phoneticPr fontId="8" type="noConversion"/>
  </si>
  <si>
    <t>FOOD</t>
    <phoneticPr fontId="8" type="noConversion"/>
  </si>
  <si>
    <t>메뉴</t>
    <phoneticPr fontId="9" type="noConversion"/>
  </si>
  <si>
    <t>판매수량</t>
    <phoneticPr fontId="9" type="noConversion"/>
  </si>
  <si>
    <t>Beverage</t>
    <phoneticPr fontId="8" type="noConversion"/>
  </si>
  <si>
    <t xml:space="preserve">  예약상황 </t>
    <phoneticPr fontId="8" type="noConversion"/>
  </si>
  <si>
    <t>시간</t>
    <phoneticPr fontId="8" type="noConversion"/>
  </si>
  <si>
    <t>예약자</t>
    <phoneticPr fontId="8" type="noConversion"/>
  </si>
  <si>
    <t>인원</t>
    <phoneticPr fontId="8" type="noConversion"/>
  </si>
  <si>
    <t xml:space="preserve">비    고 </t>
    <phoneticPr fontId="8" type="noConversion"/>
  </si>
  <si>
    <t>오전</t>
    <phoneticPr fontId="8" type="noConversion"/>
  </si>
  <si>
    <t>오후</t>
    <phoneticPr fontId="8" type="noConversion"/>
  </si>
  <si>
    <t>매장 스케줄</t>
    <phoneticPr fontId="8" type="noConversion"/>
  </si>
  <si>
    <t>KICTHEN</t>
    <phoneticPr fontId="8" type="noConversion"/>
  </si>
  <si>
    <t>HALL</t>
    <phoneticPr fontId="8" type="noConversion"/>
  </si>
  <si>
    <t>휴무자</t>
    <phoneticPr fontId="8" type="noConversion"/>
  </si>
  <si>
    <t>A 10:30 ~ 20:30</t>
    <phoneticPr fontId="8" type="noConversion"/>
  </si>
  <si>
    <t>B 12:00 ~ 22:00</t>
    <phoneticPr fontId="8" type="noConversion"/>
  </si>
  <si>
    <t>B 11:30 ~ 21:30</t>
    <phoneticPr fontId="8" type="noConversion"/>
  </si>
  <si>
    <t>C 13:00 ~ 23:00</t>
    <phoneticPr fontId="8" type="noConversion"/>
  </si>
  <si>
    <t xml:space="preserve">  보고 및 특이사항 / 건의사항  </t>
  </si>
  <si>
    <t>kitchen</t>
  </si>
  <si>
    <t>Hall</t>
    <phoneticPr fontId="8" type="noConversion"/>
  </si>
  <si>
    <t xml:space="preserve"> - 오늘영업사항</t>
    <phoneticPr fontId="8" type="noConversion"/>
  </si>
  <si>
    <t>교육사항</t>
    <phoneticPr fontId="8" type="noConversion"/>
  </si>
  <si>
    <t>Hall</t>
  </si>
  <si>
    <t xml:space="preserve"> </t>
    <phoneticPr fontId="8" type="noConversion"/>
  </si>
  <si>
    <t xml:space="preserve">  전도금 사용내역</t>
    <phoneticPr fontId="9" type="noConversion"/>
  </si>
  <si>
    <t>총 사용 금액</t>
    <phoneticPr fontId="8" type="noConversion"/>
  </si>
  <si>
    <t xml:space="preserve">금액 </t>
  </si>
  <si>
    <t xml:space="preserve">사용내역 </t>
  </si>
  <si>
    <t>금액</t>
    <phoneticPr fontId="8" type="noConversion"/>
  </si>
  <si>
    <t>사용내역</t>
    <phoneticPr fontId="8" type="noConversion"/>
  </si>
  <si>
    <t xml:space="preserve">  건의사항</t>
  </si>
  <si>
    <t>2016. 08.01</t>
    <phoneticPr fontId="8" type="noConversion"/>
  </si>
  <si>
    <t>우니아란치니</t>
    <phoneticPr fontId="8" type="noConversion"/>
  </si>
  <si>
    <t>우니로제누들</t>
    <phoneticPr fontId="8" type="noConversion"/>
  </si>
  <si>
    <t>그릴드치킨</t>
    <phoneticPr fontId="8" type="noConversion"/>
  </si>
  <si>
    <t>wine</t>
    <phoneticPr fontId="8" type="noConversion"/>
  </si>
  <si>
    <t>hard liquor</t>
    <phoneticPr fontId="8" type="noConversion"/>
  </si>
  <si>
    <t>beer</t>
    <phoneticPr fontId="8" type="noConversion"/>
  </si>
  <si>
    <t>김지환</t>
    <phoneticPr fontId="8" type="noConversion"/>
  </si>
  <si>
    <t>신원영님</t>
    <phoneticPr fontId="8" type="noConversion"/>
  </si>
  <si>
    <t>생일파티</t>
    <phoneticPr fontId="8" type="noConversion"/>
  </si>
  <si>
    <t>이은정님</t>
    <phoneticPr fontId="8" type="noConversion"/>
  </si>
  <si>
    <t>사장님</t>
    <phoneticPr fontId="8" type="noConversion"/>
  </si>
  <si>
    <t>주형진</t>
    <phoneticPr fontId="8" type="noConversion"/>
  </si>
  <si>
    <t>박민호</t>
    <phoneticPr fontId="8" type="noConversion"/>
  </si>
  <si>
    <t>유보람주임, 서자연</t>
    <phoneticPr fontId="8" type="noConversion"/>
  </si>
  <si>
    <t xml:space="preserve"> : 사장님 2人 식사를 메인홀에서 단독으로 진행하였으며 스페셜메뉴로 '농어구이를 곁들인 모시zuppa'를 제공하였습니다. </t>
    <phoneticPr fontId="8" type="noConversion"/>
  </si>
  <si>
    <t xml:space="preserve"> : 'beef carppacio'가 'beef tartar'로 변경되어 판매시작하였습니다.</t>
    <phoneticPr fontId="8" type="noConversion"/>
  </si>
  <si>
    <t xml:space="preserve"> - 메인홀 조광기 설치</t>
    <phoneticPr fontId="8" type="noConversion"/>
  </si>
  <si>
    <t xml:space="preserve"> : 메인홀 천정에 있는 조명을 모두 조광기로 교체완료하였습니다.</t>
    <phoneticPr fontId="8" type="noConversion"/>
  </si>
  <si>
    <t xml:space="preserve"> : 5층 조명 조광기 관련 설치요청은 부품배송문제로 지연이 되고있습니다.</t>
    <phoneticPr fontId="8" type="noConversion"/>
  </si>
  <si>
    <t>19인</t>
    <phoneticPr fontId="8" type="noConversion"/>
  </si>
  <si>
    <t>런치세트</t>
    <phoneticPr fontId="8" type="noConversion"/>
  </si>
  <si>
    <t>이은영님</t>
    <phoneticPr fontId="8" type="noConversion"/>
  </si>
  <si>
    <t>당일예약</t>
    <phoneticPr fontId="8" type="noConversion"/>
  </si>
  <si>
    <t>서자연</t>
    <phoneticPr fontId="8" type="noConversion"/>
  </si>
  <si>
    <t>유보람</t>
    <phoneticPr fontId="8" type="noConversion"/>
  </si>
  <si>
    <t>박민호</t>
    <phoneticPr fontId="8" type="noConversion"/>
  </si>
  <si>
    <t xml:space="preserve"> : 8월 관리자 전체미팅을 진행하였으며 이에 따라 나온 다양한 홍보방안에 대하여 논의하고 공유하였습니다.</t>
    <phoneticPr fontId="8" type="noConversion"/>
  </si>
  <si>
    <t xml:space="preserve"> : 런치타임에는 폭염이, 디너타임에는 폭우가 쏟아져 워킹손님이 급감하였습니다.</t>
    <phoneticPr fontId="8" type="noConversion"/>
  </si>
  <si>
    <t xml:space="preserve"> : 제빙기 청소를 시행하였습니다.</t>
    <phoneticPr fontId="8" type="noConversion"/>
  </si>
  <si>
    <t>2016. 08.02</t>
    <phoneticPr fontId="8" type="noConversion"/>
  </si>
  <si>
    <t>박민호 사원</t>
    <phoneticPr fontId="8" type="noConversion"/>
  </si>
  <si>
    <t>박민호 사원</t>
    <phoneticPr fontId="8" type="noConversion"/>
  </si>
  <si>
    <t>2016. 08.03</t>
    <phoneticPr fontId="8" type="noConversion"/>
  </si>
  <si>
    <t>22인</t>
    <phoneticPr fontId="8" type="noConversion"/>
  </si>
  <si>
    <t>12인</t>
    <phoneticPr fontId="8" type="noConversion"/>
  </si>
  <si>
    <t>깻잎페스토 누들</t>
    <phoneticPr fontId="8" type="noConversion"/>
  </si>
  <si>
    <t>버섯 리조또</t>
    <phoneticPr fontId="8" type="noConversion"/>
  </si>
  <si>
    <t>아란치니, 치킨, 로제누들</t>
    <phoneticPr fontId="8" type="noConversion"/>
  </si>
  <si>
    <t>beer</t>
    <phoneticPr fontId="8" type="noConversion"/>
  </si>
  <si>
    <t>김상일님</t>
    <phoneticPr fontId="8" type="noConversion"/>
  </si>
  <si>
    <t xml:space="preserve"> : 연이은 폭염과 휴가시즌의 시작으로 예약 및 워킹손님이 감소하였습니다.</t>
    <phoneticPr fontId="8" type="noConversion"/>
  </si>
  <si>
    <t xml:space="preserve">  : 양지후님이 최근 1달여간 6회 방문으로 최다 방문수를 기록하셨으며 단골손님이 늘어나고 있는 추세입니다.</t>
    <phoneticPr fontId="8" type="noConversion"/>
  </si>
  <si>
    <t xml:space="preserve"> : beer tap bar와 디스플레이 선반을 청소하고 배치를 바꿔 공간의 신선함을 주었습니다.</t>
    <phoneticPr fontId="8" type="noConversion"/>
  </si>
  <si>
    <t xml:space="preserve"> -서류작업 교육 (유보람주임 -&gt; 서자연사원)</t>
    <phoneticPr fontId="8" type="noConversion"/>
  </si>
  <si>
    <t>정진성님</t>
    <phoneticPr fontId="8" type="noConversion"/>
  </si>
  <si>
    <t>이주희님</t>
    <phoneticPr fontId="8" type="noConversion"/>
  </si>
  <si>
    <t>베이크하우스</t>
    <phoneticPr fontId="8" type="noConversion"/>
  </si>
  <si>
    <t>4층 관리자 미팅 진행 후 2층 식사</t>
    <phoneticPr fontId="8" type="noConversion"/>
  </si>
  <si>
    <t>강인재님</t>
    <phoneticPr fontId="8" type="noConversion"/>
  </si>
  <si>
    <t>이재윤님</t>
    <phoneticPr fontId="8" type="noConversion"/>
  </si>
  <si>
    <t>아란치니, 로제누들</t>
    <phoneticPr fontId="8" type="noConversion"/>
  </si>
  <si>
    <t>새우 부르스게타</t>
    <phoneticPr fontId="8" type="noConversion"/>
  </si>
  <si>
    <t>cocktail</t>
    <phoneticPr fontId="8" type="noConversion"/>
  </si>
  <si>
    <t>유보람 주임</t>
    <phoneticPr fontId="8" type="noConversion"/>
  </si>
  <si>
    <t xml:space="preserve"> : 베이크하우스 관리자 미팅 후 식사가 2층에서 진행되었으며 메인홀 단독으로 진행하였습니다.</t>
    <phoneticPr fontId="8" type="noConversion"/>
  </si>
  <si>
    <t xml:space="preserve">  : 전도금 및 근태 등 서류작업을 완료하였습니다.</t>
    <phoneticPr fontId="8" type="noConversion"/>
  </si>
  <si>
    <t xml:space="preserve"> : 날씨로 인한 와인 및 식자재의 손상이 우려되어 2층 백사이드 창고를 정리 및 용도개편을 도모하였습니다.</t>
    <phoneticPr fontId="8" type="noConversion"/>
  </si>
  <si>
    <t xml:space="preserve"> - 지출결의서 작성방법 교육 (유보람주임 -&gt; 서자연사원)</t>
    <phoneticPr fontId="8" type="noConversion"/>
  </si>
  <si>
    <t>2016. 08.05</t>
    <phoneticPr fontId="8" type="noConversion"/>
  </si>
  <si>
    <t>2016. 08.04</t>
    <phoneticPr fontId="8" type="noConversion"/>
  </si>
  <si>
    <t>15인</t>
    <phoneticPr fontId="8" type="noConversion"/>
  </si>
  <si>
    <t>이승현님</t>
    <phoneticPr fontId="8" type="noConversion"/>
  </si>
  <si>
    <t>이선정님</t>
    <phoneticPr fontId="8" type="noConversion"/>
  </si>
  <si>
    <t>전수진님</t>
    <phoneticPr fontId="8" type="noConversion"/>
  </si>
  <si>
    <t>가족식사</t>
    <phoneticPr fontId="8" type="noConversion"/>
  </si>
  <si>
    <t>이정은님</t>
    <phoneticPr fontId="8" type="noConversion"/>
  </si>
  <si>
    <t>신예리님</t>
    <phoneticPr fontId="8" type="noConversion"/>
  </si>
  <si>
    <t>고바야시님</t>
    <phoneticPr fontId="8" type="noConversion"/>
  </si>
  <si>
    <t>장근석님 팬</t>
    <phoneticPr fontId="8" type="noConversion"/>
  </si>
  <si>
    <t>우니로제누들,깻잎페스토</t>
    <phoneticPr fontId="8" type="noConversion"/>
  </si>
  <si>
    <t>24인</t>
    <phoneticPr fontId="8" type="noConversion"/>
  </si>
  <si>
    <t xml:space="preserve"> : 4인이상의 소모임 예약과 워킹손님이 많았으며 연령층이 35세~45세로 조금 높게 형성되었습니다만 클레임없이 만족도가 높았습니다.</t>
    <phoneticPr fontId="8" type="noConversion"/>
  </si>
  <si>
    <t xml:space="preserve"> : 7월 상품재고실사를 체크하였습니다.</t>
    <phoneticPr fontId="8" type="noConversion"/>
  </si>
  <si>
    <t xml:space="preserve"> : 10시이후 합계 12人이 방문하여 높은 기록을 형성하였고 식사가 아닌 칵테일, 맥주 등 주류 손님인 것이 두드러진 점이었습니다.</t>
    <phoneticPr fontId="8" type="noConversion"/>
  </si>
  <si>
    <t xml:space="preserve"> - 상품재고실사 교육 및 인수인계 (박민호사원 &gt; 주형진사원)</t>
    <phoneticPr fontId="8" type="noConversion"/>
  </si>
  <si>
    <t xml:space="preserve"> : 장근석시 팬 예약과 방문이 시작되었으며 8월 7일 런치 서비스까지 영향을 미칠 것으로 예상됩니다.</t>
    <phoneticPr fontId="8" type="noConversion"/>
  </si>
  <si>
    <t xml:space="preserve"> -트렌치 대청소 및 유분제거</t>
    <phoneticPr fontId="8" type="noConversion"/>
  </si>
  <si>
    <t xml:space="preserve"> - 오븐클리너를 이용한 컨벡션 오븐 대청소</t>
    <phoneticPr fontId="8" type="noConversion"/>
  </si>
  <si>
    <t xml:space="preserve"> 8월 프로모션 매뉴(옥수수 테스팅)</t>
    <phoneticPr fontId="8" type="noConversion"/>
  </si>
  <si>
    <t xml:space="preserve"> - 옥수수 리가토니 파스타</t>
    <phoneticPr fontId="8" type="noConversion"/>
  </si>
  <si>
    <t>이덕기 사원 발주체크 재교육</t>
    <phoneticPr fontId="8" type="noConversion"/>
  </si>
  <si>
    <t>조민영 사원 디저트(티라미수) 재교육 및 생산</t>
    <phoneticPr fontId="8" type="noConversion"/>
  </si>
  <si>
    <t>이상현 사원 콜드파트 전반적인 메뉴 교육</t>
    <phoneticPr fontId="8" type="noConversion"/>
  </si>
  <si>
    <t xml:space="preserve"> - 상부냉장고 성에 제거 및 제상</t>
    <phoneticPr fontId="8" type="noConversion"/>
  </si>
  <si>
    <t xml:space="preserve"> - 배기구 대청소</t>
    <phoneticPr fontId="8" type="noConversion"/>
  </si>
  <si>
    <t xml:space="preserve"> - 백사이드 대청소</t>
    <phoneticPr fontId="8" type="noConversion"/>
  </si>
  <si>
    <t xml:space="preserve"> 이상현사원 콜드파트 전반적인 교육</t>
    <phoneticPr fontId="8" type="noConversion"/>
  </si>
  <si>
    <t xml:space="preserve"> 조민영사원 핫파트 인수 인계</t>
    <phoneticPr fontId="8" type="noConversion"/>
  </si>
  <si>
    <t xml:space="preserve"> - 싱크대 대청소</t>
    <phoneticPr fontId="8" type="noConversion"/>
  </si>
  <si>
    <t xml:space="preserve"> - 지하냉장고 성에 제거 및 대청소</t>
    <phoneticPr fontId="8" type="noConversion"/>
  </si>
  <si>
    <t xml:space="preserve"> - 주방 선반 틈새 대청소</t>
    <phoneticPr fontId="8" type="noConversion"/>
  </si>
  <si>
    <t xml:space="preserve"> 이덕기 사원 서류작업 교육 (박용수주임)</t>
    <phoneticPr fontId="8" type="noConversion"/>
  </si>
  <si>
    <t>이상현 사원 오픈시 교육 및 숙지</t>
    <phoneticPr fontId="8" type="noConversion"/>
  </si>
  <si>
    <t xml:space="preserve"> - 전체미팅</t>
    <phoneticPr fontId="8" type="noConversion"/>
  </si>
  <si>
    <t xml:space="preserve"> -주방 화구 대청소</t>
    <phoneticPr fontId="8" type="noConversion"/>
  </si>
  <si>
    <t xml:space="preserve"> 이덕기 사원 고기 밑손질 교육 및 숙지</t>
    <phoneticPr fontId="8" type="noConversion"/>
  </si>
  <si>
    <t xml:space="preserve"> 조민영 사원 발주체크 숙지 및 재교육</t>
    <phoneticPr fontId="8" type="noConversion"/>
  </si>
  <si>
    <t xml:space="preserve"> 이상현 사원 리코타치즈 생산 교육</t>
    <phoneticPr fontId="8" type="noConversion"/>
  </si>
  <si>
    <t xml:space="preserve"> - 주방 바닥 대청소</t>
    <phoneticPr fontId="8" type="noConversion"/>
  </si>
  <si>
    <t xml:space="preserve"> - 스페셜 메뉴개발 농어구이를 곁들인 zuppa </t>
    <phoneticPr fontId="8" type="noConversion"/>
  </si>
  <si>
    <t>이덕기사원 퓨레 생상및 재교육</t>
    <phoneticPr fontId="8" type="noConversion"/>
  </si>
  <si>
    <t>조민영사원 발주체크 재교육및 숙지</t>
    <phoneticPr fontId="8" type="noConversion"/>
  </si>
  <si>
    <t>이상현사원 주방청소방법 재교육 및 숙지</t>
    <phoneticPr fontId="8" type="noConversion"/>
  </si>
  <si>
    <t>2016. 08.06</t>
    <phoneticPr fontId="8" type="noConversion"/>
  </si>
  <si>
    <t>nadia님</t>
    <phoneticPr fontId="8" type="noConversion"/>
  </si>
  <si>
    <t>13+4</t>
    <phoneticPr fontId="8" type="noConversion"/>
  </si>
  <si>
    <t>부다윤대표님</t>
    <phoneticPr fontId="8" type="noConversion"/>
  </si>
  <si>
    <t>가족 생일파티</t>
    <phoneticPr fontId="8" type="noConversion"/>
  </si>
  <si>
    <t>정주원님</t>
    <phoneticPr fontId="8" type="noConversion"/>
  </si>
  <si>
    <t>에코 상</t>
    <phoneticPr fontId="8" type="noConversion"/>
  </si>
  <si>
    <t>최예빈님</t>
    <phoneticPr fontId="8" type="noConversion"/>
  </si>
  <si>
    <t>구로끼 상</t>
    <phoneticPr fontId="8" type="noConversion"/>
  </si>
  <si>
    <t>정지윤님</t>
    <phoneticPr fontId="8" type="noConversion"/>
  </si>
  <si>
    <t>박민호, 유보람 주임(18:00 출근)</t>
    <phoneticPr fontId="8" type="noConversion"/>
  </si>
  <si>
    <t xml:space="preserve"> : 부다윤님 생일파티, 12월 이용고객 조나단리님의 소개로 예약, 와인포함 973,000\ 매출기록</t>
    <phoneticPr fontId="8" type="noConversion"/>
  </si>
  <si>
    <t xml:space="preserve"> : 폭염주의보로 인한 런치타임 방문객수 저조, 일몰 뒤 디너타임 방문객수 증가</t>
    <phoneticPr fontId="8" type="noConversion"/>
  </si>
  <si>
    <t>2016. 08.07</t>
    <phoneticPr fontId="8" type="noConversion"/>
  </si>
  <si>
    <t>스기야마 하즈미 상</t>
    <phoneticPr fontId="8" type="noConversion"/>
  </si>
  <si>
    <t>오선희님</t>
    <phoneticPr fontId="8" type="noConversion"/>
  </si>
  <si>
    <t>5+1</t>
    <phoneticPr fontId="8" type="noConversion"/>
  </si>
  <si>
    <t>안은님</t>
    <phoneticPr fontId="8" type="noConversion"/>
  </si>
  <si>
    <t>강혜원님</t>
    <phoneticPr fontId="8" type="noConversion"/>
  </si>
  <si>
    <t>이은영님</t>
    <phoneticPr fontId="8" type="noConversion"/>
  </si>
  <si>
    <t>전한열님</t>
    <phoneticPr fontId="8" type="noConversion"/>
  </si>
  <si>
    <t>유보람주임, 박민호(17:00 출근)</t>
    <phoneticPr fontId="8" type="noConversion"/>
  </si>
  <si>
    <t>아란치니</t>
    <phoneticPr fontId="8" type="noConversion"/>
  </si>
  <si>
    <t>팜샐러드, 스테이크</t>
    <phoneticPr fontId="8" type="noConversion"/>
  </si>
  <si>
    <t>drink</t>
    <phoneticPr fontId="8" type="noConversion"/>
  </si>
  <si>
    <t>팜샐러드</t>
    <phoneticPr fontId="8" type="noConversion"/>
  </si>
  <si>
    <t>우니아란치니, 깻잎누들</t>
    <phoneticPr fontId="8" type="noConversion"/>
  </si>
  <si>
    <t>불고기라자냐</t>
    <phoneticPr fontId="8" type="noConversion"/>
  </si>
  <si>
    <t xml:space="preserve"> : 런치타임에 일본인 방문조수가 최대치였으며, 일반 손님예약도 4인 이상 소모임이 다수 존재</t>
    <phoneticPr fontId="8" type="noConversion"/>
  </si>
  <si>
    <t xml:space="preserve"> : 런치타임에 비하여 디너타임 방문객수가 줄었으나 9시 이후 4팀 방문으로 최근 꾸준히 늦은시간의 방문 손님이 증가추세</t>
    <phoneticPr fontId="8" type="noConversion"/>
  </si>
  <si>
    <t xml:space="preserve"> : 메르까토에서 부터 단골이던 '민호세님' 재방문</t>
    <phoneticPr fontId="8" type="noConversion"/>
  </si>
  <si>
    <t xml:space="preserve"> 프로모션매뉴 테스팅</t>
    <phoneticPr fontId="8" type="noConversion"/>
  </si>
  <si>
    <t>(새우볼을 곁들인 콘소스 리가토니 파스타)</t>
    <phoneticPr fontId="8" type="noConversion"/>
  </si>
  <si>
    <t xml:space="preserve"> 주방차콜오븐 대청소</t>
    <phoneticPr fontId="8" type="noConversion"/>
  </si>
  <si>
    <t>사무작업 인수인계(박용수주임-&gt;이덕기사원)</t>
    <phoneticPr fontId="8" type="noConversion"/>
  </si>
  <si>
    <t>조민영사원 알감자튀김 미장 재교육 및 숙지</t>
    <phoneticPr fontId="8" type="noConversion"/>
  </si>
  <si>
    <t>이상현사원 콜드파트 마감 교육 및 숙지</t>
    <phoneticPr fontId="8" type="noConversion"/>
  </si>
  <si>
    <t>이덕기사원 아란치니용 리조또 조리 방법 재교육</t>
    <phoneticPr fontId="8" type="noConversion"/>
  </si>
  <si>
    <t>조민영사원 야채칩 작업방법 교육 및 실습</t>
    <phoneticPr fontId="8" type="noConversion"/>
  </si>
  <si>
    <t>이상현사원 기물사용후 정리정돈 보완점 교육</t>
    <phoneticPr fontId="8" type="noConversion"/>
  </si>
  <si>
    <t xml:space="preserve">주방스탭들 스터디 그룹 관련 미팅  </t>
    <phoneticPr fontId="8" type="noConversion"/>
  </si>
  <si>
    <t>2016. 08.08</t>
    <phoneticPr fontId="8" type="noConversion"/>
  </si>
  <si>
    <t>이미란님</t>
    <phoneticPr fontId="8" type="noConversion"/>
  </si>
  <si>
    <t>깻잎페스토누들, 버거</t>
    <phoneticPr fontId="8" type="noConversion"/>
  </si>
  <si>
    <t>우니아란치니</t>
    <phoneticPr fontId="8" type="noConversion"/>
  </si>
  <si>
    <t>새우부르스게타</t>
    <phoneticPr fontId="8" type="noConversion"/>
  </si>
  <si>
    <t>beer</t>
    <phoneticPr fontId="8" type="noConversion"/>
  </si>
  <si>
    <t>wine</t>
    <phoneticPr fontId="8" type="noConversion"/>
  </si>
  <si>
    <t>음료 및 주류 발주량 재교육 (박민호사원 -&gt; 주형진사원)</t>
    <phoneticPr fontId="8" type="noConversion"/>
  </si>
  <si>
    <t xml:space="preserve"> : 회나무로에 있는 다른 음식점들이 대부분 닫아 독과점으로 인하여 런치 매출이 상승하였습니다.</t>
    <phoneticPr fontId="8" type="noConversion"/>
  </si>
  <si>
    <t xml:space="preserve"> : 다른 평일에 비하여 뒤떨어지지 않는 런치매출을 올려 월요일 오픈의 효과가 긍정적입니다.</t>
    <phoneticPr fontId="8" type="noConversion"/>
  </si>
  <si>
    <r>
      <t xml:space="preserve"> </t>
    </r>
    <r>
      <rPr>
        <sz val="11"/>
        <color theme="1"/>
        <rFont val="맑은 고딕"/>
        <family val="2"/>
        <charset val="129"/>
        <scheme val="minor"/>
      </rPr>
      <t>: 샤넬코리아 사장님 재방문하셨으며 매출 및 객단가 상승에 도움이 되었습니다.</t>
    </r>
    <phoneticPr fontId="8" type="noConversion"/>
  </si>
  <si>
    <t xml:space="preserve"> : 맥주냉장고 내부를 청소하여 냉각효과의 상승을 도모하였습니다.</t>
    <phoneticPr fontId="8" type="noConversion"/>
  </si>
  <si>
    <t>2016. 08.09</t>
    <phoneticPr fontId="8" type="noConversion"/>
  </si>
  <si>
    <t>이경민님</t>
    <phoneticPr fontId="8" type="noConversion"/>
  </si>
  <si>
    <t>서현덕 이사님</t>
    <phoneticPr fontId="8" type="noConversion"/>
  </si>
  <si>
    <t>김수정님</t>
    <phoneticPr fontId="8" type="noConversion"/>
  </si>
  <si>
    <t>비즈니스 미팅식사</t>
    <phoneticPr fontId="8" type="noConversion"/>
  </si>
  <si>
    <t>우니로제누들</t>
    <phoneticPr fontId="8" type="noConversion"/>
  </si>
  <si>
    <t>깻잎누들, 라자냐, 스테이크</t>
    <phoneticPr fontId="8" type="noConversion"/>
  </si>
  <si>
    <t xml:space="preserve"> : 런치타임에 폭염과 폭우가 반복적으로 지속되어 매출이 저조하였습니다.</t>
    <phoneticPr fontId="8" type="noConversion"/>
  </si>
  <si>
    <t xml:space="preserve"> : 디너타임에 와인의 판매율이 높아 객단가 상승에 도움이 되었습니다.</t>
    <phoneticPr fontId="8" type="noConversion"/>
  </si>
  <si>
    <t xml:space="preserve"> : 서현덕이사님 및 하얏트호텔 매니져 포함 4인 식사를 하셨으며 매우 만족해하셨습니다.</t>
    <phoneticPr fontId="8" type="noConversion"/>
  </si>
  <si>
    <t xml:space="preserve"> : 이경민님 7인 소모임이 있었으며 단골이시기에 도넛을 서비스 제공하였습니다.</t>
    <phoneticPr fontId="8" type="noConversion"/>
  </si>
  <si>
    <t xml:space="preserve"> : 윤민정 신입사원 8.10 출근예정</t>
    <phoneticPr fontId="8" type="noConversion"/>
  </si>
  <si>
    <t xml:space="preserve"> </t>
    <phoneticPr fontId="8" type="noConversion"/>
  </si>
  <si>
    <t xml:space="preserve"> : 트랜치 청소실시</t>
    <phoneticPr fontId="8" type="noConversion"/>
  </si>
  <si>
    <t xml:space="preserve"> : 냉파스타 시연 및 테이스팅</t>
    <phoneticPr fontId="8" type="noConversion"/>
  </si>
  <si>
    <r>
      <t xml:space="preserve"> </t>
    </r>
    <r>
      <rPr>
        <sz val="10"/>
        <color theme="1"/>
        <rFont val="맑은 고딕"/>
        <family val="3"/>
        <charset val="129"/>
        <scheme val="minor"/>
      </rPr>
      <t>: 꾸준한 장근석님 일본팬분들의 방문, 음료와 곁들이는 경향이 있어서 객단가 상승효과 발생</t>
    </r>
    <phoneticPr fontId="8" type="noConversion"/>
  </si>
  <si>
    <t>2016. 08.10</t>
    <phoneticPr fontId="8" type="noConversion"/>
  </si>
  <si>
    <t>유보람주임</t>
    <phoneticPr fontId="8" type="noConversion"/>
  </si>
  <si>
    <t>김정은님</t>
    <phoneticPr fontId="8" type="noConversion"/>
  </si>
  <si>
    <t>박수형님</t>
    <phoneticPr fontId="8" type="noConversion"/>
  </si>
  <si>
    <t>맥주문의</t>
    <phoneticPr fontId="8" type="noConversion"/>
  </si>
  <si>
    <t xml:space="preserve"> : 기온이 35도를 넘늠 폭염주의보가 이어져 런치손님의 방문이 하락하고 있는 추세입니다.</t>
    <phoneticPr fontId="8" type="noConversion"/>
  </si>
  <si>
    <t xml:space="preserve"> : 5층 및 2층 프라이빗룸 문의가 꾸준히 들어오고 있으며, 20일 김정목님 셀프웨딩 정리사항을</t>
    <phoneticPr fontId="8" type="noConversion"/>
  </si>
  <si>
    <r>
      <t xml:space="preserve"> </t>
    </r>
    <r>
      <rPr>
        <sz val="10"/>
        <color theme="1"/>
        <rFont val="맑은 고딕"/>
        <family val="3"/>
        <charset val="129"/>
        <scheme val="minor"/>
      </rPr>
      <t xml:space="preserve">   직원전체미팅을 통하여 공유하였습니다. </t>
    </r>
    <phoneticPr fontId="8" type="noConversion"/>
  </si>
  <si>
    <t>* 홀직원 칵테일제조 교육진행 (유보람주임)</t>
    <phoneticPr fontId="8" type="noConversion"/>
  </si>
  <si>
    <t>-주형진사원 : 비쥬얼을 살린 칵테일</t>
    <phoneticPr fontId="8" type="noConversion"/>
  </si>
  <si>
    <t>-서자연사원 : 우유를 응용한 칵테일</t>
    <phoneticPr fontId="8" type="noConversion"/>
  </si>
  <si>
    <t>그릴드치킨</t>
    <phoneticPr fontId="8" type="noConversion"/>
  </si>
  <si>
    <t>김민수님</t>
    <phoneticPr fontId="8" type="noConversion"/>
  </si>
  <si>
    <t>정현우님</t>
    <phoneticPr fontId="8" type="noConversion"/>
  </si>
  <si>
    <t>임지헤님</t>
    <phoneticPr fontId="8" type="noConversion"/>
  </si>
  <si>
    <t>이송이님</t>
    <phoneticPr fontId="8" type="noConversion"/>
  </si>
  <si>
    <t>허승진님</t>
    <phoneticPr fontId="8" type="noConversion"/>
  </si>
  <si>
    <t>서양네트웍스</t>
    <phoneticPr fontId="8" type="noConversion"/>
  </si>
  <si>
    <t>본사회식, 5층 바비큐</t>
    <phoneticPr fontId="8" type="noConversion"/>
  </si>
  <si>
    <t>유보람주임(23:00퇴근),서자연</t>
    <phoneticPr fontId="8" type="noConversion"/>
  </si>
  <si>
    <t xml:space="preserve"> : 서양본사 회식으로 바비큐 24인 이용하셨으며, 수제병맥주와 스파클링와인을 함께 이용하셨습니다.</t>
    <phoneticPr fontId="8" type="noConversion"/>
  </si>
  <si>
    <t xml:space="preserve">   (할인48만원 제외, 총 185만원결제)</t>
    <phoneticPr fontId="8" type="noConversion"/>
  </si>
  <si>
    <t xml:space="preserve"> : 맥주냉장고의 모터가 과부하로 파손되어 수리를 맡겼으며, 무상으로 처리하였습니다.</t>
    <phoneticPr fontId="8" type="noConversion"/>
  </si>
  <si>
    <t xml:space="preserve">   이에 금일 ARK코리아 병맥주로 대체하여 판매하였습니다.</t>
    <phoneticPr fontId="8" type="noConversion"/>
  </si>
  <si>
    <t xml:space="preserve"> : 17일 7시 샤넬 40인 바베큐 , 25일 3시 30분 삼성증권 바비큐 예약확정하셨으며,</t>
    <phoneticPr fontId="8" type="noConversion"/>
  </si>
  <si>
    <t xml:space="preserve">   두팀모두 재방문 손님이십니다.</t>
    <phoneticPr fontId="8" type="noConversion"/>
  </si>
  <si>
    <t>마늘</t>
    <phoneticPr fontId="8" type="noConversion"/>
  </si>
  <si>
    <t>맥주테이스팅용</t>
    <phoneticPr fontId="8" type="noConversion"/>
  </si>
  <si>
    <t>2016. 08.12</t>
    <phoneticPr fontId="8" type="noConversion"/>
  </si>
  <si>
    <t>2016. 08.13</t>
    <phoneticPr fontId="8" type="noConversion"/>
  </si>
  <si>
    <t>바비큐</t>
    <phoneticPr fontId="8" type="noConversion"/>
  </si>
  <si>
    <t>유동근님</t>
    <phoneticPr fontId="8" type="noConversion"/>
  </si>
  <si>
    <t>이민수님</t>
    <phoneticPr fontId="8" type="noConversion"/>
  </si>
  <si>
    <t>박민호(17:00퇴근), 서자연</t>
    <phoneticPr fontId="8" type="noConversion"/>
  </si>
  <si>
    <t>주형진</t>
    <phoneticPr fontId="8" type="noConversion"/>
  </si>
  <si>
    <t>주형진</t>
    <phoneticPr fontId="8" type="noConversion"/>
  </si>
  <si>
    <t>유보람 주임</t>
    <phoneticPr fontId="8" type="noConversion"/>
  </si>
  <si>
    <t xml:space="preserve"> : 맥주냉장고수리가 17일날 완료되어 임시방편으로 얼음 쿨러를 사용하여 생맥주를 칠링하였고</t>
    <phoneticPr fontId="8" type="noConversion"/>
  </si>
  <si>
    <t xml:space="preserve">   벨지움위트,모카스타우트,비하이IPA 3가지를 판매하였습니다.</t>
    <phoneticPr fontId="8" type="noConversion"/>
  </si>
  <si>
    <t xml:space="preserve"> : 재방문손님이 꾸준히 증가하고 있으며, 양지후님 2인과 샤넬사장님의 방문이 있었습니다. </t>
    <phoneticPr fontId="8" type="noConversion"/>
  </si>
  <si>
    <t>미니버거</t>
    <phoneticPr fontId="8" type="noConversion"/>
  </si>
  <si>
    <t>와인 몬테카스트로이용</t>
    <phoneticPr fontId="8" type="noConversion"/>
  </si>
  <si>
    <t xml:space="preserve"> : 8월 20일 셀프웨딩 예약관련 손님의 방문이 있었으며, 4,5층 조광기 설치를 완료하였습니다.</t>
    <phoneticPr fontId="8" type="noConversion"/>
  </si>
  <si>
    <t xml:space="preserve"> : 베이크하우스 리뉴얼후 9시에 9명 (사장님포함) 식사가 있었습니다. </t>
    <phoneticPr fontId="8" type="noConversion"/>
  </si>
  <si>
    <t xml:space="preserve"> : 5층부터 갤러리까지 내려오는 실내 계단대청소와 냉장고대청소를 진행하였습니다.</t>
    <phoneticPr fontId="8" type="noConversion"/>
  </si>
  <si>
    <t>깻잎페스토누들</t>
    <phoneticPr fontId="8" type="noConversion"/>
  </si>
  <si>
    <t>2016. 08.14</t>
    <phoneticPr fontId="8" type="noConversion"/>
  </si>
  <si>
    <t>박효진님</t>
    <phoneticPr fontId="8" type="noConversion"/>
  </si>
  <si>
    <t>문자맥주쿠폰이용</t>
    <phoneticPr fontId="8" type="noConversion"/>
  </si>
  <si>
    <t>김한미님</t>
    <phoneticPr fontId="8" type="noConversion"/>
  </si>
  <si>
    <t>생일파티, 메인홀 단독제공</t>
    <phoneticPr fontId="8" type="noConversion"/>
  </si>
  <si>
    <t>이소정님</t>
    <phoneticPr fontId="8" type="noConversion"/>
  </si>
  <si>
    <t>4+1</t>
    <phoneticPr fontId="8" type="noConversion"/>
  </si>
  <si>
    <t>가족식사, 베이비체어제공</t>
    <phoneticPr fontId="8" type="noConversion"/>
  </si>
  <si>
    <t>2016. 08.11</t>
    <phoneticPr fontId="8" type="noConversion"/>
  </si>
  <si>
    <t xml:space="preserve"> - 오늘영업사항</t>
    <phoneticPr fontId="8" type="noConversion"/>
  </si>
  <si>
    <t xml:space="preserve"> : 5층및 2층 단체문의가 증가하고 있으며, 런치에 7월 이용하셨던 필립스관계자분들이 방문하여</t>
    <phoneticPr fontId="8" type="noConversion"/>
  </si>
  <si>
    <t xml:space="preserve">   하프샐러드 서비스와 함께 1층 베이커리 리뉴얼을 홍보하며 안내를 도와드렸습니다. </t>
    <phoneticPr fontId="8" type="noConversion"/>
  </si>
  <si>
    <t xml:space="preserve">     *  17일 샤넬 40인 문의 (팀회식)</t>
    <phoneticPr fontId="8" type="noConversion"/>
  </si>
  <si>
    <t xml:space="preserve">     *  25일 삼성증권 30인 문의 (신입사원 워크샵)</t>
    <phoneticPr fontId="8" type="noConversion"/>
  </si>
  <si>
    <t xml:space="preserve"> : 내일예약사항</t>
    <phoneticPr fontId="8" type="noConversion"/>
  </si>
  <si>
    <t xml:space="preserve">  * 7시 서양본사회식 25인 바베큐이용으로 확정받았습니다. </t>
    <phoneticPr fontId="8" type="noConversion"/>
  </si>
  <si>
    <t xml:space="preserve"> - 트렌디한 케이터링 디스플레이 자료공유 및 교육 (유보람주임)</t>
    <phoneticPr fontId="8" type="noConversion"/>
  </si>
  <si>
    <t xml:space="preserve"> - 서자연사원 서류업무교육(유보람주임)</t>
    <phoneticPr fontId="8" type="noConversion"/>
  </si>
  <si>
    <t>치미추리스테이크</t>
    <phoneticPr fontId="8" type="noConversion"/>
  </si>
  <si>
    <t>:윤민정 사원 출근</t>
    <phoneticPr fontId="8" type="noConversion"/>
  </si>
  <si>
    <t>베이크하우스 회식 소셭테이블에서 진행</t>
    <phoneticPr fontId="8" type="noConversion"/>
  </si>
  <si>
    <t>윤민정 사원 콜드파트 인수인계 교육</t>
    <phoneticPr fontId="8" type="noConversion"/>
  </si>
  <si>
    <t>조민영 사원 핫파트 교육 시작</t>
    <phoneticPr fontId="8" type="noConversion"/>
  </si>
  <si>
    <t>이상현 사원 샐러드 미장 재교육 및 숙지</t>
    <phoneticPr fontId="8" type="noConversion"/>
  </si>
  <si>
    <t xml:space="preserve">쥬키니 냉파스타 보완 시연 </t>
    <phoneticPr fontId="8" type="noConversion"/>
  </si>
  <si>
    <t>윤민정사원 콜드 파트 인수인계 교육</t>
    <phoneticPr fontId="8" type="noConversion"/>
  </si>
  <si>
    <t>조민영사원 버섯리조또 미장 준비 교육</t>
    <phoneticPr fontId="8" type="noConversion"/>
  </si>
  <si>
    <t>이상현사원 깔라마리 플레이팅 재교육 및 숙지</t>
    <phoneticPr fontId="8" type="noConversion"/>
  </si>
  <si>
    <t>바비큐 24인 이용 (서양본사 회식)</t>
    <phoneticPr fontId="8" type="noConversion"/>
  </si>
  <si>
    <t>이덕기사원 바비큐 그릴링 재교육 및 숙지</t>
    <phoneticPr fontId="8" type="noConversion"/>
  </si>
  <si>
    <t>이상현사원 케이터링 매뉴 교육</t>
    <phoneticPr fontId="8" type="noConversion"/>
  </si>
  <si>
    <t xml:space="preserve"> : 콜트파트 냉장고  정리 및 대청소</t>
    <phoneticPr fontId="8" type="noConversion"/>
  </si>
  <si>
    <t>윤민정 사원 주방 마감 교육</t>
    <phoneticPr fontId="8" type="noConversion"/>
  </si>
  <si>
    <t>조민영 사원 면삶기 교육</t>
    <phoneticPr fontId="8" type="noConversion"/>
  </si>
  <si>
    <t>이상현 사원 샐러드 간맞추기 재교육 및 숙지</t>
    <phoneticPr fontId="8" type="noConversion"/>
  </si>
  <si>
    <t>주방 후드 대청소</t>
    <phoneticPr fontId="8" type="noConversion"/>
  </si>
  <si>
    <t>윤민정 사원 수란 만들기 교육 및 숙지</t>
    <phoneticPr fontId="8" type="noConversion"/>
  </si>
  <si>
    <t>조민영 사원 핫파트 오픈미장 교육</t>
    <phoneticPr fontId="8" type="noConversion"/>
  </si>
  <si>
    <t>이상현 사원 쥬키니 튀김 재교육 및 숙지</t>
    <phoneticPr fontId="8" type="noConversion"/>
  </si>
  <si>
    <t>beer</t>
    <phoneticPr fontId="8" type="noConversion"/>
  </si>
  <si>
    <t>김나영님</t>
    <phoneticPr fontId="8" type="noConversion"/>
  </si>
  <si>
    <t>허유리님</t>
    <phoneticPr fontId="8" type="noConversion"/>
  </si>
  <si>
    <t>양규희님</t>
    <phoneticPr fontId="8" type="noConversion"/>
  </si>
  <si>
    <t>안중성님</t>
    <phoneticPr fontId="8" type="noConversion"/>
  </si>
  <si>
    <t>단골손님</t>
    <phoneticPr fontId="8" type="noConversion"/>
  </si>
  <si>
    <t>오세희님</t>
    <phoneticPr fontId="8" type="noConversion"/>
  </si>
  <si>
    <t>김민한님</t>
    <phoneticPr fontId="8" type="noConversion"/>
  </si>
  <si>
    <t>기념일파티</t>
    <phoneticPr fontId="8" type="noConversion"/>
  </si>
  <si>
    <t>이민수님</t>
    <phoneticPr fontId="8" type="noConversion"/>
  </si>
  <si>
    <t>길태현님</t>
    <phoneticPr fontId="8" type="noConversion"/>
  </si>
  <si>
    <t>주형진(10:30~3:30)</t>
    <phoneticPr fontId="8" type="noConversion"/>
  </si>
  <si>
    <t xml:space="preserve"> : 연휴의 마지막날로 런치의 워킹손님이 많은 편이었습니다만 디너의 워킹손님은 적은편이었습니다.</t>
    <phoneticPr fontId="8" type="noConversion"/>
  </si>
  <si>
    <t xml:space="preserve"> : 공휴일인 관계로 브레이크타임 없이 운영하였으며 또한 주형진 사원을 반차로 배정하여 월말에 있는 많은 대관행사들을 위한 탄력적 근무를 시행하였습니다.</t>
    <phoneticPr fontId="8" type="noConversion"/>
  </si>
  <si>
    <t>2016. 08.15</t>
    <phoneticPr fontId="8" type="noConversion"/>
  </si>
  <si>
    <t>유보람주임, 주형진</t>
    <phoneticPr fontId="8" type="noConversion"/>
  </si>
  <si>
    <t xml:space="preserve"> : 맥주냉장고수리를 완료하여 디너영업부터 정상판매하였으며, 무상수리로 받았습니다.</t>
    <phoneticPr fontId="8" type="noConversion"/>
  </si>
  <si>
    <t xml:space="preserve"> :  17일,20일 이어지는 단체 BBQ 행사에 앞서 서이사님,주과장님,박용수주임,유보람주임</t>
    <phoneticPr fontId="8" type="noConversion"/>
  </si>
  <si>
    <t xml:space="preserve">     메뉴미팅을 진행하였고, 17일 샤넬예약에는 꽃장식과 티라미수 서비스, 20일 웨딩예약은 웨딩케이크</t>
    <phoneticPr fontId="8" type="noConversion"/>
  </si>
  <si>
    <t xml:space="preserve">    서비스를 준비해드리기로 하였습니다.</t>
    <phoneticPr fontId="8" type="noConversion"/>
  </si>
  <si>
    <t xml:space="preserve"> : 런치영업시 회사원들의 방문이 늘어나고 있으며, 주로 입소문을 통해 방문하셨다는 손님이 많았</t>
    <phoneticPr fontId="8" type="noConversion"/>
  </si>
  <si>
    <t xml:space="preserve">   습니다. 이에 서비스와 메뉴 플레이팅에 대한 체크를 더욱신경쓰도록 교육하였습니다. </t>
    <phoneticPr fontId="8" type="noConversion"/>
  </si>
  <si>
    <t>본사비서 가족식사, 샐러드&amp; 디저트 서비스</t>
    <phoneticPr fontId="8" type="noConversion"/>
  </si>
  <si>
    <t>정성언님</t>
    <phoneticPr fontId="8" type="noConversion"/>
  </si>
  <si>
    <t>이한주님</t>
    <phoneticPr fontId="8" type="noConversion"/>
  </si>
  <si>
    <t>식신' 맛집사이트를 통한 방문</t>
    <phoneticPr fontId="8" type="noConversion"/>
  </si>
  <si>
    <t>농어타르타르</t>
    <phoneticPr fontId="8" type="noConversion"/>
  </si>
  <si>
    <t>2016. 08.16</t>
    <phoneticPr fontId="8" type="noConversion"/>
  </si>
  <si>
    <t>2016. 08.17</t>
    <phoneticPr fontId="8" type="noConversion"/>
  </si>
  <si>
    <t xml:space="preserve">BBQ </t>
    <phoneticPr fontId="8" type="noConversion"/>
  </si>
  <si>
    <t>샤넬</t>
    <phoneticPr fontId="8" type="noConversion"/>
  </si>
  <si>
    <t xml:space="preserve">송별회 BBQ이용, 꽃장식, 티라미수 서비스 </t>
    <phoneticPr fontId="8" type="noConversion"/>
  </si>
  <si>
    <t>장민정님</t>
    <phoneticPr fontId="8" type="noConversion"/>
  </si>
  <si>
    <t>유보람(24:00퇴근),서자연</t>
    <phoneticPr fontId="8" type="noConversion"/>
  </si>
  <si>
    <t>박민호(24:00퇴근)</t>
    <phoneticPr fontId="8" type="noConversion"/>
  </si>
  <si>
    <t xml:space="preserve"> :  샤넬 43인 바비큐 예약은 코르크차지 20만원과 1인 55,000원 바비큐로 이용하셨으며,</t>
    <phoneticPr fontId="8" type="noConversion"/>
  </si>
  <si>
    <t xml:space="preserve">    주현철과장의 지원으로 메뉴의 재정비가 있었으며, 농어구이와 가리비구이등 </t>
    <phoneticPr fontId="8" type="noConversion"/>
  </si>
  <si>
    <t xml:space="preserve">    여름 스페셜메뉴를 준비해드렸고, 손님들의 반응이 매우 좋았습니다.</t>
    <phoneticPr fontId="8" type="noConversion"/>
  </si>
  <si>
    <t xml:space="preserve">    특히 농어구이는 서버가 메뉴를 직접 손질하여 접시에 덜어드렸고, 잘드시는 손님에게 찾아가</t>
    <phoneticPr fontId="8" type="noConversion"/>
  </si>
  <si>
    <t xml:space="preserve">    한번더 체크해드리는등의 서비스도 업그레이드 하였습니다. 마지막으로 꽃장식과 티라미수를 서비스로</t>
    <phoneticPr fontId="8" type="noConversion"/>
  </si>
  <si>
    <t xml:space="preserve">   준비해드리고, 티라미수에 샤넬로고를 새겨 귀엽게 준비하였습니다.</t>
    <phoneticPr fontId="8" type="noConversion"/>
  </si>
  <si>
    <t xml:space="preserve"> - BBQ 손님응대법및 주류판매 매뉴얼, 동선 매뉴얼 교육 </t>
    <phoneticPr fontId="8" type="noConversion"/>
  </si>
  <si>
    <t xml:space="preserve">샤넬 꽃 구매 </t>
    <phoneticPr fontId="8" type="noConversion"/>
  </si>
  <si>
    <t>무화과</t>
    <phoneticPr fontId="8" type="noConversion"/>
  </si>
  <si>
    <t>2016. 08.18</t>
    <phoneticPr fontId="8" type="noConversion"/>
  </si>
  <si>
    <t>유희진님</t>
    <phoneticPr fontId="8" type="noConversion"/>
  </si>
  <si>
    <t>이선영님</t>
    <phoneticPr fontId="8" type="noConversion"/>
  </si>
  <si>
    <t>황원정님</t>
    <phoneticPr fontId="8" type="noConversion"/>
  </si>
  <si>
    <t>이혜인님</t>
    <phoneticPr fontId="8" type="noConversion"/>
  </si>
  <si>
    <t>허서연님</t>
    <phoneticPr fontId="8" type="noConversion"/>
  </si>
  <si>
    <t>이수정님</t>
    <phoneticPr fontId="8" type="noConversion"/>
  </si>
  <si>
    <t>포잉예약</t>
    <phoneticPr fontId="8" type="noConversion"/>
  </si>
  <si>
    <t>창가희망</t>
    <phoneticPr fontId="8" type="noConversion"/>
  </si>
  <si>
    <t>재방문손님, 생일파티</t>
    <phoneticPr fontId="8" type="noConversion"/>
  </si>
  <si>
    <t>유보람주임마감택시비</t>
    <phoneticPr fontId="8" type="noConversion"/>
  </si>
  <si>
    <t xml:space="preserve"> : 디너영업시 와인및 맥주의 판매율이 높아 영업에 도움을 주었으며, 초저녁 식사손님 1회전 , 8시30분 이후</t>
    <phoneticPr fontId="8" type="noConversion"/>
  </si>
  <si>
    <t xml:space="preserve">   간단한스낵과 주류를 이용하는 라운지손님 2회전으로 운영되었고, 객단가가 41,000원으로 높았습니다.</t>
    <phoneticPr fontId="8" type="noConversion"/>
  </si>
  <si>
    <t xml:space="preserve"> - 20일 김정목님 웨딩 1차셋팅 완료</t>
    <phoneticPr fontId="8" type="noConversion"/>
  </si>
  <si>
    <t xml:space="preserve"> : 20일 김정목님 웨딩 1차 셋팅을 완료하였으며, 웨딩관련 데코레이션 기물과 맥주도 도착하였습니다.</t>
    <phoneticPr fontId="8" type="noConversion"/>
  </si>
  <si>
    <t xml:space="preserve">      &gt; 음료판매율 (46%)</t>
    <phoneticPr fontId="8" type="noConversion"/>
  </si>
  <si>
    <t xml:space="preserve">17일 바비큐 메뉴 준비 </t>
    <phoneticPr fontId="8" type="noConversion"/>
  </si>
  <si>
    <t>소고기라구 춘권 테스팅</t>
    <phoneticPr fontId="8" type="noConversion"/>
  </si>
  <si>
    <t>옥수수 그릴구이 테스팅</t>
    <phoneticPr fontId="8" type="noConversion"/>
  </si>
  <si>
    <t>사무작업인수인계(박용수주임-&gt;이덕기사원)</t>
    <phoneticPr fontId="8" type="noConversion"/>
  </si>
  <si>
    <t>조민영사원 우니로제파스타 생산 교육 및 숙지</t>
    <phoneticPr fontId="8" type="noConversion"/>
  </si>
  <si>
    <t>윤민정사원 햄버거패티 생산 교육 및 숙지</t>
    <phoneticPr fontId="8" type="noConversion"/>
  </si>
  <si>
    <t>샤넬 비비큐 파티이용</t>
    <phoneticPr fontId="8" type="noConversion"/>
  </si>
  <si>
    <t>*소고기라구소스춘권</t>
    <phoneticPr fontId="8" type="noConversion"/>
  </si>
  <si>
    <t>*가라비구이</t>
    <phoneticPr fontId="8" type="noConversion"/>
  </si>
  <si>
    <t>*토마토브루스게타</t>
    <phoneticPr fontId="8" type="noConversion"/>
  </si>
  <si>
    <t>*무화과 샐러드</t>
    <phoneticPr fontId="8" type="noConversion"/>
  </si>
  <si>
    <t>*꼬제 숏파스타</t>
    <phoneticPr fontId="8" type="noConversion"/>
  </si>
  <si>
    <t>*통생선 소금구이</t>
    <phoneticPr fontId="8" type="noConversion"/>
  </si>
  <si>
    <t>*수박꼬치</t>
    <phoneticPr fontId="8" type="noConversion"/>
  </si>
  <si>
    <t>*티라미수</t>
    <phoneticPr fontId="8" type="noConversion"/>
  </si>
  <si>
    <t>*웰컴 과일펀치 드링크 제공</t>
    <phoneticPr fontId="8" type="noConversion"/>
  </si>
  <si>
    <t>주현철과장 지원근무</t>
    <phoneticPr fontId="8" type="noConversion"/>
  </si>
  <si>
    <t>이덕기사원 비비큐그릴메뉴 재교육 및 숙지</t>
    <phoneticPr fontId="8" type="noConversion"/>
  </si>
  <si>
    <t>윤민정사원 라구소스춘권 생산 및 교육</t>
    <phoneticPr fontId="8" type="noConversion"/>
  </si>
  <si>
    <t>이상현 사원 토마토 브루스게타 생산 및 재교육</t>
    <phoneticPr fontId="8" type="noConversion"/>
  </si>
  <si>
    <t>주방 컨벡션 오븐 대청소</t>
    <phoneticPr fontId="8" type="noConversion"/>
  </si>
  <si>
    <t xml:space="preserve">주방 바닥 트렌치 청소 </t>
    <phoneticPr fontId="8" type="noConversion"/>
  </si>
  <si>
    <t>윤민정사원 아란치니 생산 재교육 및 숙지</t>
    <phoneticPr fontId="8" type="noConversion"/>
  </si>
  <si>
    <t>조민영사원 메쉬포테이토 생산 및 교육</t>
    <phoneticPr fontId="8" type="noConversion"/>
  </si>
  <si>
    <t>2016. 08.19</t>
    <phoneticPr fontId="8" type="noConversion"/>
  </si>
  <si>
    <t>우니아란치니</t>
    <phoneticPr fontId="8" type="noConversion"/>
  </si>
  <si>
    <t>wine</t>
    <phoneticPr fontId="8" type="noConversion"/>
  </si>
  <si>
    <t>임소연님</t>
    <phoneticPr fontId="8" type="noConversion"/>
  </si>
  <si>
    <t>최지영님</t>
    <phoneticPr fontId="8" type="noConversion"/>
  </si>
  <si>
    <t>이재영님</t>
    <phoneticPr fontId="8" type="noConversion"/>
  </si>
  <si>
    <t>김혜영님</t>
    <phoneticPr fontId="8" type="noConversion"/>
  </si>
  <si>
    <t>강병원님</t>
    <phoneticPr fontId="8" type="noConversion"/>
  </si>
  <si>
    <t>이선정님</t>
    <phoneticPr fontId="8" type="noConversion"/>
  </si>
  <si>
    <t>창가희망, 포잉예약</t>
    <phoneticPr fontId="8" type="noConversion"/>
  </si>
  <si>
    <t>주형진</t>
    <phoneticPr fontId="8" type="noConversion"/>
  </si>
  <si>
    <t>서자연, 유보람주임</t>
    <phoneticPr fontId="8" type="noConversion"/>
  </si>
  <si>
    <t xml:space="preserve"> : 방문 총 객수에 비하여 예약 객수의 비율이 높았습니다. </t>
    <phoneticPr fontId="8" type="noConversion"/>
  </si>
  <si>
    <t xml:space="preserve"> - 8/26 LG U+ 대학생 대외활동 파티예약건, 30人</t>
    <phoneticPr fontId="8" type="noConversion"/>
  </si>
  <si>
    <t xml:space="preserve"> : 상담진행 및 확정, 메인홀을 단독으로 이용 예정입니다.</t>
    <phoneticPr fontId="8" type="noConversion"/>
  </si>
  <si>
    <t xml:space="preserve"> - 8/20 웨딩관련 꽃꽃이 교육 (최향경 과장 -&gt; 유보람주임, 서자연)</t>
    <phoneticPr fontId="8" type="noConversion"/>
  </si>
  <si>
    <t>2016. 08.20</t>
    <phoneticPr fontId="8" type="noConversion"/>
  </si>
  <si>
    <t>BBQ</t>
    <phoneticPr fontId="8" type="noConversion"/>
  </si>
  <si>
    <t>소셜미니버거</t>
    <phoneticPr fontId="8" type="noConversion"/>
  </si>
  <si>
    <t>김정목님</t>
    <phoneticPr fontId="8" type="noConversion"/>
  </si>
  <si>
    <t>5층 웨딩행사</t>
    <phoneticPr fontId="8" type="noConversion"/>
  </si>
  <si>
    <t>네단님</t>
    <phoneticPr fontId="8" type="noConversion"/>
  </si>
  <si>
    <t>외국손님</t>
    <phoneticPr fontId="8" type="noConversion"/>
  </si>
  <si>
    <t>서애덕이사님</t>
    <phoneticPr fontId="8" type="noConversion"/>
  </si>
  <si>
    <t>가족식사</t>
    <phoneticPr fontId="8" type="noConversion"/>
  </si>
  <si>
    <t>이승창님</t>
    <phoneticPr fontId="8" type="noConversion"/>
  </si>
  <si>
    <t>김동규님</t>
    <phoneticPr fontId="8" type="noConversion"/>
  </si>
  <si>
    <t>포잉예약</t>
    <phoneticPr fontId="8" type="noConversion"/>
  </si>
  <si>
    <t xml:space="preserve"> : 8/20 웨딩행사를 진행하였으며, 젊은 연령층이 방문하여 높은 홍보효과가 기대됩니다.</t>
    <phoneticPr fontId="8" type="noConversion"/>
  </si>
  <si>
    <t xml:space="preserve"> : 신랑, 신부 모두 굉장히 만족하였으며 앞으로도 100人 이상의 행사 유치에 있어서 좋은 경험적 자료가 될 것으로 사료됩니다.</t>
    <phoneticPr fontId="8" type="noConversion"/>
  </si>
  <si>
    <t xml:space="preserve"> - 지원사항</t>
    <phoneticPr fontId="8" type="noConversion"/>
  </si>
  <si>
    <t xml:space="preserve"> : 최향경 과장, 정봄이 계장이 홀 파트에 헬퍼로 지원와 행사 진행에 큰 도움이 되었습니다.</t>
    <phoneticPr fontId="8" type="noConversion"/>
  </si>
  <si>
    <t>수박쥬스</t>
    <phoneticPr fontId="8" type="noConversion"/>
  </si>
  <si>
    <t>베리모히또</t>
    <phoneticPr fontId="8" type="noConversion"/>
  </si>
  <si>
    <t>2016. 08.21</t>
    <phoneticPr fontId="8" type="noConversion"/>
  </si>
  <si>
    <t>홍오선님</t>
    <phoneticPr fontId="8" type="noConversion"/>
  </si>
  <si>
    <t>이순신님</t>
    <phoneticPr fontId="8" type="noConversion"/>
  </si>
  <si>
    <t>소개팅</t>
    <phoneticPr fontId="8" type="noConversion"/>
  </si>
  <si>
    <t>손지민님</t>
    <phoneticPr fontId="8" type="noConversion"/>
  </si>
  <si>
    <t>배우 이지아님 재방문</t>
    <phoneticPr fontId="8" type="noConversion"/>
  </si>
  <si>
    <t>정민준</t>
    <phoneticPr fontId="8" type="noConversion"/>
  </si>
  <si>
    <t>소셜테이블 오픈시 프랑스 외국인 직원</t>
    <phoneticPr fontId="8" type="noConversion"/>
  </si>
  <si>
    <t>유보람주임(휴가)</t>
    <phoneticPr fontId="8" type="noConversion"/>
  </si>
  <si>
    <t xml:space="preserve"> : 8/20 웨딩행사를 진행하였던 4층과 5층을 정리하였습니다.</t>
    <phoneticPr fontId="8" type="noConversion"/>
  </si>
  <si>
    <t xml:space="preserve"> : 계속되는 폭염에도 불구하고 예약손님에 비하여 워킹손님이 많았습니다.</t>
    <phoneticPr fontId="8" type="noConversion"/>
  </si>
  <si>
    <t>쓰레기 배출관련 교육 (박민호 -&gt;서자연, 주형진)</t>
    <phoneticPr fontId="8" type="noConversion"/>
  </si>
  <si>
    <t xml:space="preserve"> - 사무실 청소를 실시하였습니다.</t>
    <phoneticPr fontId="8" type="noConversion"/>
  </si>
  <si>
    <t>주방직원 메뉴 플레이팅 관련 미팅</t>
    <phoneticPr fontId="8" type="noConversion"/>
  </si>
  <si>
    <t>이덕기사원 발주체크 재교육 및 숙지</t>
    <phoneticPr fontId="8" type="noConversion"/>
  </si>
  <si>
    <t>조민영사원 라자냐 생산및 교육</t>
    <phoneticPr fontId="8" type="noConversion"/>
  </si>
  <si>
    <t>웨딩행사 진행</t>
    <phoneticPr fontId="8" type="noConversion"/>
  </si>
  <si>
    <t>정동수주임(신사점)지원근무</t>
    <phoneticPr fontId="8" type="noConversion"/>
  </si>
  <si>
    <t>퀘사디아 생산 및 교육(조광현대리-&gt;정동수주임)</t>
    <phoneticPr fontId="8" type="noConversion"/>
  </si>
  <si>
    <t>윤민정사원 티라미스 생산및 재교육</t>
    <phoneticPr fontId="8" type="noConversion"/>
  </si>
  <si>
    <t xml:space="preserve">이상현사원 단체샐러드 생산및 재교육 </t>
    <phoneticPr fontId="8" type="noConversion"/>
  </si>
  <si>
    <t>바베큐그릴 대청소</t>
    <phoneticPr fontId="8" type="noConversion"/>
  </si>
  <si>
    <t>주방 선반 대청소</t>
    <phoneticPr fontId="8" type="noConversion"/>
  </si>
  <si>
    <t>윤민정사원 주방 바닥마감 재교육 및 숙지</t>
    <phoneticPr fontId="8" type="noConversion"/>
  </si>
  <si>
    <t>이상현사원 후드 마감청소 재교육 및 숙지</t>
    <phoneticPr fontId="8" type="noConversion"/>
  </si>
  <si>
    <t>2016. 08.22</t>
    <phoneticPr fontId="8" type="noConversion"/>
  </si>
  <si>
    <t>우니아란치니</t>
    <phoneticPr fontId="8" type="noConversion"/>
  </si>
  <si>
    <t>장유진</t>
    <phoneticPr fontId="8" type="noConversion"/>
  </si>
  <si>
    <t>오재환대표님</t>
    <phoneticPr fontId="8" type="noConversion"/>
  </si>
  <si>
    <t>비서실 통하여 예약</t>
    <phoneticPr fontId="8" type="noConversion"/>
  </si>
  <si>
    <t xml:space="preserve"> - 맥주기기 라인청소를 실시하였습니다.</t>
    <phoneticPr fontId="8" type="noConversion"/>
  </si>
  <si>
    <t xml:space="preserve"> - 은행업무를 실시하였습니다.</t>
    <phoneticPr fontId="8" type="noConversion"/>
  </si>
  <si>
    <t xml:space="preserve"> : 월요일이라 유동인구가 극히 적었으며, 디너서비스 시작시간에 갑작스러운 폭우로 6人 예약 취소 1건 등의 여파로 매출이 감소하였습니다.</t>
    <phoneticPr fontId="8" type="noConversion"/>
  </si>
  <si>
    <t xml:space="preserve"> - 8/23일 본사 16人 점심예약 준비</t>
    <phoneticPr fontId="8" type="noConversion"/>
  </si>
  <si>
    <t xml:space="preserve"> : 에피타이저-농어세비체, 메인-동죽봉골레</t>
    <phoneticPr fontId="8" type="noConversion"/>
  </si>
  <si>
    <t>2016. 08.23</t>
    <phoneticPr fontId="8" type="noConversion"/>
  </si>
  <si>
    <t>4층에서 미팅 뒤 2층 메인홀에서 식사</t>
    <phoneticPr fontId="8" type="noConversion"/>
  </si>
  <si>
    <t>강소현님</t>
    <phoneticPr fontId="8" type="noConversion"/>
  </si>
  <si>
    <t>박은경님</t>
    <phoneticPr fontId="8" type="noConversion"/>
  </si>
  <si>
    <t>주형진(18:00 퇴근)</t>
    <phoneticPr fontId="8" type="noConversion"/>
  </si>
  <si>
    <t>서자연(20:30 퇴근)</t>
    <phoneticPr fontId="8" type="noConversion"/>
  </si>
  <si>
    <t xml:space="preserve"> : 본사 16人 런치 식사를 메인홀에서 진행하였으며 와인 3병 등을 포함 약800,000\의 매출을 기록했습니다.</t>
    <phoneticPr fontId="8" type="noConversion"/>
  </si>
  <si>
    <t xml:space="preserve"> - 8/25 삼성증권 와인클래스 30人 예약컨펌</t>
    <phoneticPr fontId="8" type="noConversion"/>
  </si>
  <si>
    <t xml:space="preserve"> : 새로운 견적을 요청하서 상담 뒤 컨펌하였으며 최종 23인 5층 BBQ이용, 7人 2층이용.</t>
    <phoneticPr fontId="8" type="noConversion"/>
  </si>
  <si>
    <t xml:space="preserve"> - 민호세님 재방문, 꼴라 메르까토 때부터의 단골이며 아란치니 서비스 제공하였습니다.</t>
    <phoneticPr fontId="8" type="noConversion"/>
  </si>
  <si>
    <t>본사 16인 점심 메뉴 준비</t>
    <phoneticPr fontId="8" type="noConversion"/>
  </si>
  <si>
    <t xml:space="preserve">농어세비체 </t>
    <phoneticPr fontId="8" type="noConversion"/>
  </si>
  <si>
    <t xml:space="preserve">여름동죽 </t>
    <phoneticPr fontId="8" type="noConversion"/>
  </si>
  <si>
    <t>이덕기사원 농어 세비체 미장 교육 및 숙지</t>
    <phoneticPr fontId="8" type="noConversion"/>
  </si>
  <si>
    <t>이민정사원 조개해감 방법 교육 및 숙지</t>
    <phoneticPr fontId="8" type="noConversion"/>
  </si>
  <si>
    <t xml:space="preserve">콜드파트 냉동고 청소 </t>
    <phoneticPr fontId="8" type="noConversion"/>
  </si>
  <si>
    <t>핫파트 냉장고 청소</t>
    <phoneticPr fontId="8" type="noConversion"/>
  </si>
  <si>
    <t>윤민정사원 새우브루스게타 미장방법 교육 및 숙지</t>
    <phoneticPr fontId="8" type="noConversion"/>
  </si>
  <si>
    <t>이상현사원 소셜스위트 생산 재교육 및 숙지</t>
    <phoneticPr fontId="8" type="noConversion"/>
  </si>
  <si>
    <t>주형진,유보람주임(24:00퇴근)</t>
    <phoneticPr fontId="8" type="noConversion"/>
  </si>
  <si>
    <t>서자연(24:00퇴근)</t>
    <phoneticPr fontId="8" type="noConversion"/>
  </si>
  <si>
    <t>2016. 08.24</t>
    <phoneticPr fontId="8" type="noConversion"/>
  </si>
  <si>
    <t>불고기라자냐</t>
    <phoneticPr fontId="8" type="noConversion"/>
  </si>
  <si>
    <t>drink</t>
    <phoneticPr fontId="8" type="noConversion"/>
  </si>
  <si>
    <t>유보람주임(휴가), 주형진</t>
    <phoneticPr fontId="8" type="noConversion"/>
  </si>
  <si>
    <t xml:space="preserve"> - 25일 삼성증권 예약준비</t>
    <phoneticPr fontId="8" type="noConversion"/>
  </si>
  <si>
    <t xml:space="preserve"> : 총 23인 55000원 바비큐와 맥주 60병을 오더받았으며, 5층 셋팅과 함께 청결에 더욱 신경썼습니다.</t>
    <phoneticPr fontId="8" type="noConversion"/>
  </si>
  <si>
    <t>2016. 08.25</t>
    <phoneticPr fontId="8" type="noConversion"/>
  </si>
  <si>
    <t>런치셋트</t>
    <phoneticPr fontId="8" type="noConversion"/>
  </si>
  <si>
    <t>불고기라자냐</t>
    <phoneticPr fontId="8" type="noConversion"/>
  </si>
  <si>
    <t>유보람주임(휴가)</t>
    <phoneticPr fontId="8" type="noConversion"/>
  </si>
  <si>
    <t>주형진(21:30퇴근)</t>
    <phoneticPr fontId="8" type="noConversion"/>
  </si>
  <si>
    <t xml:space="preserve"> : 삼성증권 23인 바비큐와 맥주 60병을 이용하여 총 1625000원의 매출을 달성하였습니다. </t>
    <phoneticPr fontId="8" type="noConversion"/>
  </si>
  <si>
    <t xml:space="preserve">  유보람주임휴가로 주형진사원이 메인서브를 하였고, 박민호사원이 총괄, 2층서브는 서자연사원이 메인으로</t>
    <phoneticPr fontId="8" type="noConversion"/>
  </si>
  <si>
    <t xml:space="preserve">  서브하였습니다.</t>
    <phoneticPr fontId="8" type="noConversion"/>
  </si>
  <si>
    <t xml:space="preserve"> - 주말전 포스점검</t>
    <phoneticPr fontId="8" type="noConversion"/>
  </si>
  <si>
    <t xml:space="preserve"> : 인터넷및 포스관련 오류가 빈번하여, 주말전 점검을 요청하였고, 프린터및 인터넷 체크를 실시하였습니다.</t>
    <phoneticPr fontId="8" type="noConversion"/>
  </si>
  <si>
    <t xml:space="preserve"> - 9월 19일 ~ 21일 4층 대관문의 50인 </t>
    <phoneticPr fontId="8" type="noConversion"/>
  </si>
  <si>
    <t>2016. 08.26</t>
    <phoneticPr fontId="8" type="noConversion"/>
  </si>
  <si>
    <t>서로인스테이크</t>
    <phoneticPr fontId="8" type="noConversion"/>
  </si>
  <si>
    <t xml:space="preserve"> : 오늘 쉐어메뉴를 이용하신 LGU+는 영상을 만들어 블로그에 포스팅하는 서포터즈 시상식이였고, 단골손님의</t>
    <phoneticPr fontId="8" type="noConversion"/>
  </si>
  <si>
    <t xml:space="preserve">  소개로 예약하셨습니다. 1인5만원 쉐어메뉴를 비롯하여 총 2096500원의 매출을 달성하였습니다. </t>
    <phoneticPr fontId="8" type="noConversion"/>
  </si>
  <si>
    <t xml:space="preserve">  주서브로 서자연사원을 두고 유보람주임이 서포트하여 단체손님에 대한 스킬을 향상시킬수 있는 좋은기회였</t>
    <phoneticPr fontId="8" type="noConversion"/>
  </si>
  <si>
    <t xml:space="preserve">  습니다.  또한 맥주와 함께하는 식사를 원하셨고, 이에 식사전 소셜테이블 맥주에 대해 간단한 강의를 진행</t>
    <phoneticPr fontId="8" type="noConversion"/>
  </si>
  <si>
    <t xml:space="preserve">  하였으며, 이에 매우 만족하셨습니다. </t>
    <phoneticPr fontId="8" type="noConversion"/>
  </si>
  <si>
    <t xml:space="preserve"> : 어제내린 폭우로 날씨가 선선하여 테라스를 열어두고 영업하였고, 워크인손님이 저번주 대비</t>
    <phoneticPr fontId="8" type="noConversion"/>
  </si>
  <si>
    <t xml:space="preserve">   30인정도 증가하였습니다. </t>
    <phoneticPr fontId="8" type="noConversion"/>
  </si>
  <si>
    <t xml:space="preserve"> 서자연사원, 주형진사원 단체손님응대교육 실시 : 유보람주임 </t>
    <phoneticPr fontId="8" type="noConversion"/>
  </si>
  <si>
    <t>2016. 08.27</t>
    <phoneticPr fontId="8" type="noConversion"/>
  </si>
  <si>
    <t>그릴드치킨</t>
    <phoneticPr fontId="8" type="noConversion"/>
  </si>
  <si>
    <t>케일샐러드</t>
    <phoneticPr fontId="8" type="noConversion"/>
  </si>
  <si>
    <t>서자연,주형진</t>
    <phoneticPr fontId="8" type="noConversion"/>
  </si>
  <si>
    <t>이선진님</t>
    <phoneticPr fontId="8" type="noConversion"/>
  </si>
  <si>
    <t>단품희망, 메인홀단독이용</t>
    <phoneticPr fontId="8" type="noConversion"/>
  </si>
  <si>
    <t>남지호님</t>
    <phoneticPr fontId="8" type="noConversion"/>
  </si>
  <si>
    <t>김미루님</t>
    <phoneticPr fontId="8" type="noConversion"/>
  </si>
  <si>
    <t>티파니코리아</t>
    <phoneticPr fontId="8" type="noConversion"/>
  </si>
  <si>
    <t xml:space="preserve"> : 유동인구가 매우 적은날이었으며 워크인 손님 8인으로 매출이저조하였습니다.</t>
    <phoneticPr fontId="8" type="noConversion"/>
  </si>
  <si>
    <t>정헤승님</t>
    <phoneticPr fontId="8" type="noConversion"/>
  </si>
  <si>
    <t>강수빈님</t>
    <phoneticPr fontId="8" type="noConversion"/>
  </si>
  <si>
    <t>창가희망</t>
    <phoneticPr fontId="8" type="noConversion"/>
  </si>
  <si>
    <t>삼성증권</t>
    <phoneticPr fontId="8" type="noConversion"/>
  </si>
  <si>
    <t xml:space="preserve">3시30분 와인클래스후 식사 </t>
    <phoneticPr fontId="8" type="noConversion"/>
  </si>
  <si>
    <t>관계자들 단품식사</t>
    <phoneticPr fontId="8" type="noConversion"/>
  </si>
  <si>
    <t>김수아님</t>
    <phoneticPr fontId="8" type="noConversion"/>
  </si>
  <si>
    <t>LG U+</t>
    <phoneticPr fontId="8" type="noConversion"/>
  </si>
  <si>
    <t>1인5만원 쉐어메뉴 및 크래프트비어이용</t>
    <phoneticPr fontId="8" type="noConversion"/>
  </si>
  <si>
    <t>최은희님</t>
    <phoneticPr fontId="8" type="noConversion"/>
  </si>
  <si>
    <t>맥주문의</t>
    <phoneticPr fontId="8" type="noConversion"/>
  </si>
  <si>
    <t>이지윤님</t>
    <phoneticPr fontId="8" type="noConversion"/>
  </si>
  <si>
    <t>재방문손님</t>
    <phoneticPr fontId="8" type="noConversion"/>
  </si>
  <si>
    <t>김예신님</t>
    <phoneticPr fontId="8" type="noConversion"/>
  </si>
  <si>
    <t>윤세영님</t>
    <phoneticPr fontId="8" type="noConversion"/>
  </si>
  <si>
    <t>창가</t>
    <phoneticPr fontId="8" type="noConversion"/>
  </si>
  <si>
    <t>이경애님</t>
    <phoneticPr fontId="8" type="noConversion"/>
  </si>
  <si>
    <t>북클럽,새우브루스게따서비스</t>
    <phoneticPr fontId="8" type="noConversion"/>
  </si>
  <si>
    <t>Julia</t>
    <phoneticPr fontId="8" type="noConversion"/>
  </si>
  <si>
    <t>길태현님</t>
    <phoneticPr fontId="8" type="noConversion"/>
  </si>
  <si>
    <t>포잉</t>
    <phoneticPr fontId="8" type="noConversion"/>
  </si>
  <si>
    <t>생일파티,외국분</t>
    <phoneticPr fontId="8" type="noConversion"/>
  </si>
  <si>
    <t>김민성님</t>
    <phoneticPr fontId="8" type="noConversion"/>
  </si>
  <si>
    <t>조정님</t>
    <phoneticPr fontId="8" type="noConversion"/>
  </si>
  <si>
    <t>길재준님</t>
    <phoneticPr fontId="8" type="noConversion"/>
  </si>
  <si>
    <t>와인이용</t>
    <phoneticPr fontId="8" type="noConversion"/>
  </si>
  <si>
    <t>주형진</t>
    <phoneticPr fontId="8" type="noConversion"/>
  </si>
  <si>
    <t>우니로제</t>
    <phoneticPr fontId="8" type="noConversion"/>
  </si>
  <si>
    <t>Drink</t>
    <phoneticPr fontId="8" type="noConversion"/>
  </si>
  <si>
    <t>: 이경애선생님을 비롯한 재방문손님의 방문이 많았고 이경애선생님테이블은 12월 이용하셨던 J포럼분들이 오셔서 부르스게따 서비스와 함께 식사 마지막까지 신경써 드렸습니다</t>
    <phoneticPr fontId="8" type="noConversion"/>
  </si>
  <si>
    <t xml:space="preserve">: 런치 51만원을 포함 총 2,945,000원으로 런치디너 구분없이 워크인손님의 방문이 꾸준하였으며, 음료매출이 30%,그릴매출이 22%로 높아 매출에 도움을 주었습니다. 
  -예약손님 18인
  -워크인손님 72인 </t>
    <phoneticPr fontId="8" type="noConversion"/>
  </si>
  <si>
    <t>: 생일예약이 주말마다 있어,  이를 더 강화하기 위해 오늘 예약하신 julia 라는 외국인 생일테이블에  알래스카디저트와 생일 칠판을 그려두어 테이블옆에 서프라이즈로 준비해두었고,  이에 매우 만족하시어 저희직원들 모두에게 고맙다는 인사와 함께 사진을 찍고 가셨습니다.</t>
    <phoneticPr fontId="8" type="noConversion"/>
  </si>
  <si>
    <t>2016. 08.28</t>
    <phoneticPr fontId="8" type="noConversion"/>
  </si>
  <si>
    <t>유보람주임</t>
    <phoneticPr fontId="8" type="noConversion"/>
  </si>
  <si>
    <t>에그베네딕트</t>
    <phoneticPr fontId="8" type="noConversion"/>
  </si>
  <si>
    <t>Drink</t>
    <phoneticPr fontId="8" type="noConversion"/>
  </si>
  <si>
    <t>전체판매율</t>
    <phoneticPr fontId="9" type="noConversion"/>
  </si>
  <si>
    <t xml:space="preserve">  식사가 많았습니다. </t>
    <phoneticPr fontId="8" type="noConversion"/>
  </si>
  <si>
    <t xml:space="preserve">  런치영업시 셋트이용과 브런치메뉴파 다수 판매되었으며, 디너영업시에는 와인및 맥주와 스낵을 즐기는</t>
    <phoneticPr fontId="8" type="noConversion"/>
  </si>
  <si>
    <t xml:space="preserve"> - 9월 9일 소셜다이닝 이벤트 '망고플레이트' 에 대한 객층과 개요에 내용을 베이크하우스와 공유하였고,</t>
    <phoneticPr fontId="8" type="noConversion"/>
  </si>
  <si>
    <t xml:space="preserve">  김윤영대리와 함게 건물전체를 홍보할수 있는 방법을 모색하였습니다.</t>
    <phoneticPr fontId="8" type="noConversion"/>
  </si>
  <si>
    <t xml:space="preserve">  ex) 베이크하우스 쿠키포장선물 등</t>
    <phoneticPr fontId="8" type="noConversion"/>
  </si>
  <si>
    <t xml:space="preserve"> : 가을날씨로 선선해지어 워크인손님의 방문이 늘었고 데일리목표매출중 총 93%를 달성하였습니다.</t>
    <phoneticPr fontId="8" type="noConversion"/>
  </si>
  <si>
    <t>2016. 08.29</t>
    <phoneticPr fontId="8" type="noConversion"/>
  </si>
  <si>
    <t>민경준님</t>
    <phoneticPr fontId="8" type="noConversion"/>
  </si>
  <si>
    <t>칼로바 바텐더</t>
    <phoneticPr fontId="8" type="noConversion"/>
  </si>
  <si>
    <t>박민호 사원</t>
    <phoneticPr fontId="8" type="noConversion"/>
  </si>
  <si>
    <t>그릴드 치킨</t>
    <phoneticPr fontId="8" type="noConversion"/>
  </si>
  <si>
    <t>* 월요일에도 다른 평일 만큼의 매출이 나오고 있으며 계속하여 유지되고 있습니다.</t>
    <phoneticPr fontId="8" type="noConversion"/>
  </si>
  <si>
    <t>물건대금서류 인수인계 (유보람 주임-&gt;서자연사원)</t>
    <phoneticPr fontId="8" type="noConversion"/>
  </si>
  <si>
    <t>* 월말 각종 행사로 인한 연장근무차감</t>
    <phoneticPr fontId="8" type="noConversion"/>
  </si>
  <si>
    <t xml:space="preserve"> : BBQ등 각종 행사로 인한 연장근무를 차감하여 조기퇴근을 하는 등 탄력적인 스케쥴을 운용하였습니다.</t>
    <phoneticPr fontId="8" type="noConversion"/>
  </si>
  <si>
    <t>박민호사원</t>
    <phoneticPr fontId="8" type="noConversion"/>
  </si>
  <si>
    <t>서자연사원</t>
    <phoneticPr fontId="8" type="noConversion"/>
  </si>
  <si>
    <t>유보람주임(반차근무)</t>
    <phoneticPr fontId="8" type="noConversion"/>
  </si>
  <si>
    <t>2016. 08.30</t>
    <phoneticPr fontId="8" type="noConversion"/>
  </si>
  <si>
    <t>황정희전무님</t>
    <phoneticPr fontId="8" type="noConversion"/>
  </si>
  <si>
    <t>이태원 근처 대기업 전무님으로 추정. 4층 및 5층 소개</t>
    <phoneticPr fontId="8" type="noConversion"/>
  </si>
  <si>
    <t>WINE</t>
    <phoneticPr fontId="8" type="noConversion"/>
  </si>
  <si>
    <t>주형진 사원</t>
    <phoneticPr fontId="8" type="noConversion"/>
  </si>
  <si>
    <t>서자연 사원</t>
    <phoneticPr fontId="8" type="noConversion"/>
  </si>
  <si>
    <t>주형진 사원</t>
    <phoneticPr fontId="8" type="noConversion"/>
  </si>
  <si>
    <t>* 손님 방문 저조로 인하여 대청소 진행</t>
    <phoneticPr fontId="8" type="noConversion"/>
  </si>
  <si>
    <t xml:space="preserve"> : 라운지 섹션 외부 창문의 물청소를 진행하였습니다.</t>
    <phoneticPr fontId="8" type="noConversion"/>
  </si>
  <si>
    <t xml:space="preserve"> : 각종 디스플레이션 용 촛대의 촛농제거 작업 실시하였습니다.</t>
    <phoneticPr fontId="8" type="noConversion"/>
  </si>
  <si>
    <t xml:space="preserve"> : 에어컨 필터 분해 및 청소하였습니다.</t>
    <phoneticPr fontId="8" type="noConversion"/>
  </si>
  <si>
    <t>* 사이드잡 업무 진행</t>
    <phoneticPr fontId="8" type="noConversion"/>
  </si>
  <si>
    <t xml:space="preserve"> : 철판작업, 월말 서류 등 일체</t>
    <phoneticPr fontId="8" type="noConversion"/>
  </si>
  <si>
    <t>포크밸리</t>
    <phoneticPr fontId="8" type="noConversion"/>
  </si>
  <si>
    <t>채끝등심</t>
    <phoneticPr fontId="8" type="noConversion"/>
  </si>
  <si>
    <t>BEER</t>
    <phoneticPr fontId="8" type="noConversion"/>
  </si>
  <si>
    <t>주은선님</t>
    <phoneticPr fontId="8" type="noConversion"/>
  </si>
  <si>
    <t>브라이언님</t>
    <phoneticPr fontId="8" type="noConversion"/>
  </si>
  <si>
    <t>하얏트 지배인</t>
    <phoneticPr fontId="8" type="noConversion"/>
  </si>
  <si>
    <t>이경희님</t>
    <phoneticPr fontId="8" type="noConversion"/>
  </si>
  <si>
    <t>황현희님</t>
    <phoneticPr fontId="8" type="noConversion"/>
  </si>
  <si>
    <t>박지혜님</t>
    <phoneticPr fontId="8" type="noConversion"/>
  </si>
  <si>
    <t>8/20 웨딩 신부님을 통한 웨딩상담</t>
    <phoneticPr fontId="8" type="noConversion"/>
  </si>
  <si>
    <t>서자연사원</t>
    <phoneticPr fontId="8" type="noConversion"/>
  </si>
  <si>
    <t>박민호사원</t>
    <phoneticPr fontId="8" type="noConversion"/>
  </si>
  <si>
    <t>주형진사원</t>
    <phoneticPr fontId="8" type="noConversion"/>
  </si>
  <si>
    <t>* 비를 동반한 궃은 날씨에도 디너 예약이 5건으로 높은 예약율을 보였습니다.</t>
    <phoneticPr fontId="8" type="noConversion"/>
  </si>
  <si>
    <t>* 박민호 사원 꼴라 메르까토 신사점 디너영업 지원</t>
    <phoneticPr fontId="8" type="noConversion"/>
  </si>
  <si>
    <t xml:space="preserve"> : 당일 예약으로 20인 '현대 제네시스' 예약이 정해져 박민호 사원이 지원을 갔습니다.</t>
    <phoneticPr fontId="8" type="noConversion"/>
  </si>
  <si>
    <t>유보람주임(6:00 출근 반차)</t>
    <phoneticPr fontId="8" type="noConversion"/>
  </si>
</sst>
</file>

<file path=xl/styles.xml><?xml version="1.0" encoding="utf-8"?>
<styleSheet xmlns="http://schemas.openxmlformats.org/spreadsheetml/2006/main">
  <numFmts count="4">
    <numFmt numFmtId="42" formatCode="_-&quot;₩&quot;* #,##0_-;\-&quot;₩&quot;* #,##0_-;_-&quot;₩&quot;* &quot;-&quot;_-;_-@_-"/>
    <numFmt numFmtId="176" formatCode="&quot;₩&quot;#,##0;[Red]&quot;₩&quot;#,##0"/>
    <numFmt numFmtId="177" formatCode="&quot;₩&quot;#,##0"/>
    <numFmt numFmtId="178" formatCode="&quot;₩&quot;#,##0_);[Red]\(&quot;₩&quot;#,##0\)"/>
  </numFmts>
  <fonts count="39"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5"/>
      <color theme="1"/>
      <name val="나눔고딕OTF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2"/>
      <scheme val="minor"/>
    </font>
    <font>
      <b/>
      <sz val="12"/>
      <color theme="1"/>
      <name val="나눔고딕OTF"/>
      <charset val="129"/>
    </font>
    <font>
      <b/>
      <sz val="12"/>
      <color theme="1"/>
      <name val="나눔고딕OTF"/>
      <family val="3"/>
      <charset val="129"/>
    </font>
    <font>
      <b/>
      <sz val="18"/>
      <color theme="1"/>
      <name val="나눔고딕OTF"/>
      <charset val="129"/>
    </font>
    <font>
      <b/>
      <sz val="11"/>
      <color theme="1"/>
      <name val="나눔고딕OTF"/>
      <charset val="129"/>
    </font>
    <font>
      <b/>
      <sz val="11"/>
      <color theme="1"/>
      <name val="나눔고딕OTF"/>
      <family val="3"/>
      <charset val="129"/>
    </font>
    <font>
      <b/>
      <sz val="14"/>
      <color theme="1"/>
      <name val="나눔고딕OTF"/>
      <charset val="129"/>
    </font>
    <font>
      <b/>
      <sz val="14"/>
      <color theme="1"/>
      <name val="나눔고딕OTF"/>
      <family val="3"/>
      <charset val="129"/>
    </font>
    <font>
      <b/>
      <sz val="12"/>
      <color rgb="FF000000"/>
      <name val="나눔고딕OTF"/>
      <family val="3"/>
      <charset val="129"/>
    </font>
    <font>
      <b/>
      <sz val="12"/>
      <color theme="1"/>
      <name val="HY견고딕"/>
      <family val="1"/>
      <charset val="129"/>
    </font>
    <font>
      <b/>
      <sz val="10"/>
      <color theme="1"/>
      <name val="나눔고딕OTF"/>
      <charset val="129"/>
    </font>
    <font>
      <b/>
      <sz val="10"/>
      <color theme="1"/>
      <name val="나눔고딕OTF"/>
      <family val="3"/>
      <charset val="129"/>
    </font>
    <font>
      <sz val="12"/>
      <color theme="1"/>
      <name val="나눔고딕OTF"/>
      <family val="3"/>
      <charset val="129"/>
    </font>
    <font>
      <sz val="10"/>
      <color theme="1"/>
      <name val="나눔고딕OTF"/>
      <family val="3"/>
      <charset val="129"/>
    </font>
    <font>
      <sz val="9"/>
      <name val="나눔고딕OTF"/>
      <family val="3"/>
      <charset val="129"/>
    </font>
    <font>
      <sz val="10"/>
      <name val="나눔고딕OTF"/>
      <family val="3"/>
      <charset val="129"/>
    </font>
    <font>
      <b/>
      <sz val="9"/>
      <color theme="1"/>
      <name val="나눔고딕OTF"/>
      <family val="3"/>
      <charset val="129"/>
    </font>
    <font>
      <b/>
      <sz val="12"/>
      <color rgb="FF000000"/>
      <name val="나눔고딕OTF"/>
      <charset val="129"/>
    </font>
    <font>
      <b/>
      <sz val="10"/>
      <color rgb="FF000000"/>
      <name val="나눔고딕OTF"/>
      <family val="3"/>
      <charset val="129"/>
    </font>
    <font>
      <sz val="12"/>
      <color rgb="FF000000"/>
      <name val="나눔고딕OTF"/>
      <family val="3"/>
      <charset val="129"/>
    </font>
    <font>
      <sz val="11"/>
      <color rgb="FF000000"/>
      <name val="나눔고딕OTF"/>
      <family val="3"/>
      <charset val="129"/>
    </font>
    <font>
      <b/>
      <sz val="12"/>
      <color theme="1"/>
      <name val="맑은 고딕"/>
      <family val="2"/>
      <charset val="129"/>
      <scheme val="minor"/>
    </font>
    <font>
      <sz val="11"/>
      <name val="나눔고딕OTF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9"/>
      <color theme="1"/>
      <name val="나눔고딕OTF"/>
      <family val="3"/>
      <charset val="129"/>
    </font>
    <font>
      <b/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6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auto="1"/>
      </top>
      <bottom/>
      <diagonal/>
    </border>
    <border>
      <left style="hair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auto="1"/>
      </right>
      <top style="hair">
        <color indexed="64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hair">
        <color indexed="64"/>
      </right>
      <top style="double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double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4">
    <xf numFmtId="0" fontId="0" fillId="0" borderId="0"/>
    <xf numFmtId="42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</cellStyleXfs>
  <cellXfs count="381">
    <xf numFmtId="0" fontId="0" fillId="0" borderId="0" xfId="0"/>
    <xf numFmtId="0" fontId="0" fillId="0" borderId="0" xfId="0" applyBorder="1"/>
    <xf numFmtId="0" fontId="0" fillId="0" borderId="4" xfId="0" applyBorder="1"/>
    <xf numFmtId="0" fontId="10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9" fontId="14" fillId="4" borderId="15" xfId="2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4" xfId="0" applyNumberFormat="1" applyFont="1" applyBorder="1" applyAlignment="1">
      <alignment horizontal="center"/>
    </xf>
    <xf numFmtId="9" fontId="10" fillId="0" borderId="34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9" fontId="10" fillId="0" borderId="18" xfId="0" applyNumberFormat="1" applyFont="1" applyBorder="1" applyAlignment="1">
      <alignment horizontal="center"/>
    </xf>
    <xf numFmtId="0" fontId="10" fillId="2" borderId="19" xfId="0" applyFont="1" applyFill="1" applyBorder="1"/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20" fontId="10" fillId="0" borderId="14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20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0" fontId="10" fillId="0" borderId="36" xfId="0" applyNumberFormat="1" applyFont="1" applyBorder="1" applyAlignment="1">
      <alignment horizontal="center"/>
    </xf>
    <xf numFmtId="20" fontId="10" fillId="0" borderId="37" xfId="0" applyNumberFormat="1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20" fontId="10" fillId="0" borderId="27" xfId="0" applyNumberFormat="1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0" fillId="2" borderId="14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27" fillId="2" borderId="14" xfId="0" applyFont="1" applyFill="1" applyBorder="1" applyAlignment="1">
      <alignment horizontal="center" vertical="center"/>
    </xf>
    <xf numFmtId="0" fontId="27" fillId="2" borderId="34" xfId="0" applyFont="1" applyFill="1" applyBorder="1" applyAlignment="1">
      <alignment horizontal="center" vertical="center"/>
    </xf>
    <xf numFmtId="178" fontId="28" fillId="0" borderId="14" xfId="1" applyNumberFormat="1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178" fontId="29" fillId="0" borderId="14" xfId="0" applyNumberFormat="1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178" fontId="28" fillId="0" borderId="14" xfId="0" applyNumberFormat="1" applyFont="1" applyBorder="1" applyAlignment="1">
      <alignment horizontal="center"/>
    </xf>
    <xf numFmtId="178" fontId="28" fillId="0" borderId="14" xfId="0" applyNumberFormat="1" applyFont="1" applyBorder="1" applyAlignment="1">
      <alignment horizontal="center" vertical="center"/>
    </xf>
    <xf numFmtId="0" fontId="28" fillId="0" borderId="34" xfId="0" applyFont="1" applyBorder="1" applyAlignment="1">
      <alignment horizontal="center"/>
    </xf>
    <xf numFmtId="0" fontId="17" fillId="0" borderId="27" xfId="0" applyFont="1" applyBorder="1" applyAlignment="1"/>
    <xf numFmtId="178" fontId="28" fillId="0" borderId="27" xfId="0" applyNumberFormat="1" applyFont="1" applyBorder="1" applyAlignment="1">
      <alignment horizontal="center" vertical="center"/>
    </xf>
    <xf numFmtId="0" fontId="28" fillId="0" borderId="39" xfId="0" applyFont="1" applyBorder="1" applyAlignment="1">
      <alignment horizontal="center"/>
    </xf>
    <xf numFmtId="0" fontId="0" fillId="0" borderId="54" xfId="0" applyBorder="1"/>
    <xf numFmtId="20" fontId="10" fillId="0" borderId="20" xfId="0" applyNumberFormat="1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77" fontId="14" fillId="4" borderId="14" xfId="0" applyNumberFormat="1" applyFont="1" applyFill="1" applyBorder="1" applyAlignment="1">
      <alignment horizontal="center" vertical="center"/>
    </xf>
    <xf numFmtId="20" fontId="10" fillId="0" borderId="57" xfId="0" applyNumberFormat="1" applyFont="1" applyBorder="1" applyAlignment="1">
      <alignment horizontal="center"/>
    </xf>
    <xf numFmtId="20" fontId="10" fillId="0" borderId="58" xfId="0" applyNumberFormat="1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0" fillId="0" borderId="34" xfId="0" applyNumberFormat="1" applyFont="1" applyBorder="1" applyAlignment="1">
      <alignment horizontal="center"/>
    </xf>
    <xf numFmtId="0" fontId="10" fillId="0" borderId="18" xfId="0" applyNumberFormat="1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/>
    </xf>
    <xf numFmtId="9" fontId="10" fillId="0" borderId="34" xfId="2" applyFont="1" applyBorder="1" applyAlignment="1">
      <alignment horizontal="center"/>
    </xf>
    <xf numFmtId="9" fontId="10" fillId="0" borderId="18" xfId="2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77" fontId="14" fillId="4" borderId="14" xfId="0" applyNumberFormat="1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/>
    </xf>
    <xf numFmtId="0" fontId="11" fillId="2" borderId="19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42" fontId="12" fillId="0" borderId="18" xfId="1" applyFont="1" applyBorder="1" applyAlignment="1">
      <alignment horizontal="center" vertical="center" wrapText="1"/>
    </xf>
    <xf numFmtId="42" fontId="12" fillId="0" borderId="21" xfId="1" applyFont="1" applyBorder="1" applyAlignment="1">
      <alignment horizontal="center" vertical="center" wrapText="1"/>
    </xf>
    <xf numFmtId="177" fontId="10" fillId="0" borderId="14" xfId="0" applyNumberFormat="1" applyFont="1" applyBorder="1" applyAlignment="1">
      <alignment horizontal="center"/>
    </xf>
    <xf numFmtId="177" fontId="10" fillId="0" borderId="15" xfId="0" applyNumberFormat="1" applyFont="1" applyBorder="1" applyAlignment="1">
      <alignment horizontal="center"/>
    </xf>
    <xf numFmtId="177" fontId="14" fillId="4" borderId="14" xfId="0" applyNumberFormat="1" applyFont="1" applyFill="1" applyBorder="1" applyAlignment="1">
      <alignment horizontal="center" vertical="center"/>
    </xf>
    <xf numFmtId="177" fontId="14" fillId="4" borderId="15" xfId="0" applyNumberFormat="1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0" borderId="23" xfId="0" applyNumberFormat="1" applyFont="1" applyBorder="1" applyAlignment="1">
      <alignment horizontal="center" vertical="center" wrapText="1"/>
    </xf>
    <xf numFmtId="0" fontId="16" fillId="0" borderId="25" xfId="0" applyNumberFormat="1" applyFont="1" applyBorder="1" applyAlignment="1">
      <alignment horizontal="center" vertical="center" wrapText="1"/>
    </xf>
    <xf numFmtId="0" fontId="16" fillId="0" borderId="30" xfId="0" applyNumberFormat="1" applyFont="1" applyBorder="1" applyAlignment="1">
      <alignment horizontal="center" vertical="center" wrapText="1"/>
    </xf>
    <xf numFmtId="177" fontId="14" fillId="0" borderId="27" xfId="0" applyNumberFormat="1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0" fontId="10" fillId="5" borderId="33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2" borderId="3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/>
    </xf>
    <xf numFmtId="0" fontId="20" fillId="2" borderId="14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8" fillId="2" borderId="26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/>
    </xf>
    <xf numFmtId="0" fontId="18" fillId="2" borderId="39" xfId="0" applyFont="1" applyFill="1" applyBorder="1" applyAlignment="1">
      <alignment horizontal="center"/>
    </xf>
    <xf numFmtId="0" fontId="10" fillId="5" borderId="40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left"/>
    </xf>
    <xf numFmtId="0" fontId="10" fillId="2" borderId="20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20" fontId="10" fillId="0" borderId="20" xfId="0" applyNumberFormat="1" applyFont="1" applyBorder="1" applyAlignment="1">
      <alignment horizontal="left" wrapText="1"/>
    </xf>
    <xf numFmtId="20" fontId="10" fillId="0" borderId="21" xfId="0" applyNumberFormat="1" applyFont="1" applyBorder="1" applyAlignment="1">
      <alignment horizontal="left" wrapText="1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20" fontId="22" fillId="0" borderId="14" xfId="0" applyNumberFormat="1" applyFont="1" applyBorder="1" applyAlignment="1">
      <alignment horizontal="left" vertical="center" wrapText="1"/>
    </xf>
    <xf numFmtId="20" fontId="22" fillId="0" borderId="34" xfId="0" applyNumberFormat="1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20" fontId="22" fillId="0" borderId="15" xfId="0" applyNumberFormat="1" applyFont="1" applyBorder="1" applyAlignment="1">
      <alignment horizontal="left" vertical="center" wrapText="1"/>
    </xf>
    <xf numFmtId="20" fontId="22" fillId="0" borderId="45" xfId="0" applyNumberFormat="1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20" fontId="23" fillId="0" borderId="14" xfId="0" applyNumberFormat="1" applyFont="1" applyBorder="1" applyAlignment="1">
      <alignment horizontal="left" vertical="center" wrapText="1"/>
    </xf>
    <xf numFmtId="20" fontId="23" fillId="0" borderId="34" xfId="0" applyNumberFormat="1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/>
    </xf>
    <xf numFmtId="20" fontId="24" fillId="0" borderId="14" xfId="0" applyNumberFormat="1" applyFont="1" applyBorder="1" applyAlignment="1">
      <alignment horizontal="left" vertical="center" wrapText="1"/>
    </xf>
    <xf numFmtId="20" fontId="24" fillId="0" borderId="34" xfId="0" applyNumberFormat="1" applyFont="1" applyBorder="1" applyAlignment="1">
      <alignment horizontal="left" vertical="center" wrapText="1"/>
    </xf>
    <xf numFmtId="20" fontId="24" fillId="0" borderId="17" xfId="0" applyNumberFormat="1" applyFont="1" applyBorder="1" applyAlignment="1">
      <alignment horizontal="left" vertical="center" wrapText="1"/>
    </xf>
    <xf numFmtId="20" fontId="24" fillId="0" borderId="18" xfId="0" applyNumberFormat="1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/>
    </xf>
    <xf numFmtId="0" fontId="25" fillId="0" borderId="34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10" fillId="2" borderId="27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left"/>
    </xf>
    <xf numFmtId="0" fontId="26" fillId="5" borderId="19" xfId="0" applyFont="1" applyFill="1" applyBorder="1" applyAlignment="1">
      <alignment horizontal="center" vertical="center"/>
    </xf>
    <xf numFmtId="0" fontId="26" fillId="5" borderId="20" xfId="0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center" vertical="center"/>
    </xf>
    <xf numFmtId="0" fontId="30" fillId="0" borderId="26" xfId="0" applyFont="1" applyBorder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0" fontId="10" fillId="0" borderId="27" xfId="0" applyFont="1" applyBorder="1" applyAlignment="1">
      <alignment horizontal="left"/>
    </xf>
    <xf numFmtId="0" fontId="25" fillId="0" borderId="27" xfId="0" applyFont="1" applyBorder="1" applyAlignment="1">
      <alignment horizontal="left"/>
    </xf>
    <xf numFmtId="0" fontId="25" fillId="0" borderId="39" xfId="0" applyFont="1" applyBorder="1" applyAlignment="1">
      <alignment horizontal="left"/>
    </xf>
    <xf numFmtId="0" fontId="26" fillId="5" borderId="46" xfId="0" applyFont="1" applyFill="1" applyBorder="1" applyAlignment="1">
      <alignment horizontal="center" vertical="center"/>
    </xf>
    <xf numFmtId="0" fontId="26" fillId="5" borderId="47" xfId="0" applyFont="1" applyFill="1" applyBorder="1" applyAlignment="1">
      <alignment horizontal="center" vertical="center"/>
    </xf>
    <xf numFmtId="0" fontId="26" fillId="5" borderId="48" xfId="0" applyFont="1" applyFill="1" applyBorder="1" applyAlignment="1">
      <alignment horizontal="center" vertical="center"/>
    </xf>
    <xf numFmtId="0" fontId="26" fillId="2" borderId="49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51" xfId="0" applyFont="1" applyFill="1" applyBorder="1" applyAlignment="1">
      <alignment horizontal="center" vertical="center"/>
    </xf>
    <xf numFmtId="178" fontId="26" fillId="2" borderId="52" xfId="1" applyNumberFormat="1" applyFont="1" applyFill="1" applyBorder="1" applyAlignment="1">
      <alignment horizontal="center" vertical="center"/>
    </xf>
    <xf numFmtId="178" fontId="26" fillId="2" borderId="53" xfId="1" applyNumberFormat="1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wrapText="1"/>
    </xf>
    <xf numFmtId="0" fontId="4" fillId="0" borderId="55" xfId="0" applyFont="1" applyBorder="1" applyAlignment="1">
      <alignment horizontal="left" wrapText="1"/>
    </xf>
    <xf numFmtId="20" fontId="31" fillId="0" borderId="14" xfId="0" applyNumberFormat="1" applyFont="1" applyBorder="1" applyAlignment="1">
      <alignment horizontal="left" vertical="center" wrapText="1"/>
    </xf>
    <xf numFmtId="20" fontId="31" fillId="0" borderId="34" xfId="0" applyNumberFormat="1" applyFont="1" applyBorder="1" applyAlignment="1">
      <alignment horizontal="left" vertical="center" wrapText="1"/>
    </xf>
    <xf numFmtId="0" fontId="32" fillId="0" borderId="15" xfId="0" applyFont="1" applyBorder="1" applyAlignment="1">
      <alignment horizontal="left" wrapText="1"/>
    </xf>
    <xf numFmtId="0" fontId="33" fillId="0" borderId="55" xfId="0" applyFont="1" applyBorder="1" applyAlignment="1">
      <alignment horizontal="left" wrapText="1"/>
    </xf>
    <xf numFmtId="20" fontId="3" fillId="0" borderId="15" xfId="0" applyNumberFormat="1" applyFont="1" applyBorder="1" applyAlignment="1">
      <alignment horizontal="left" wrapText="1"/>
    </xf>
    <xf numFmtId="20" fontId="2" fillId="0" borderId="15" xfId="0" applyNumberFormat="1" applyFont="1" applyBorder="1" applyAlignment="1">
      <alignment horizontal="left" wrapText="1"/>
    </xf>
    <xf numFmtId="20" fontId="19" fillId="0" borderId="14" xfId="0" applyNumberFormat="1" applyFont="1" applyBorder="1" applyAlignment="1">
      <alignment horizontal="left"/>
    </xf>
    <xf numFmtId="0" fontId="10" fillId="2" borderId="59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20" fontId="35" fillId="0" borderId="15" xfId="0" applyNumberFormat="1" applyFont="1" applyBorder="1" applyAlignment="1">
      <alignment horizontal="left" wrapText="1"/>
    </xf>
    <xf numFmtId="0" fontId="35" fillId="0" borderId="55" xfId="0" applyFont="1" applyBorder="1" applyAlignment="1">
      <alignment horizontal="left" wrapText="1"/>
    </xf>
    <xf numFmtId="20" fontId="35" fillId="0" borderId="15" xfId="0" applyNumberFormat="1" applyFont="1" applyBorder="1" applyAlignment="1">
      <alignment horizontal="left" vertical="center" wrapText="1"/>
    </xf>
    <xf numFmtId="20" fontId="35" fillId="0" borderId="45" xfId="0" applyNumberFormat="1" applyFont="1" applyBorder="1" applyAlignment="1">
      <alignment horizontal="left" vertical="center" wrapText="1"/>
    </xf>
    <xf numFmtId="20" fontId="34" fillId="0" borderId="15" xfId="0" applyNumberFormat="1" applyFont="1" applyBorder="1" applyAlignment="1">
      <alignment horizontal="left" vertical="center" wrapText="1"/>
    </xf>
    <xf numFmtId="20" fontId="34" fillId="0" borderId="45" xfId="0" applyNumberFormat="1" applyFont="1" applyBorder="1" applyAlignment="1">
      <alignment horizontal="left" vertical="center" wrapText="1"/>
    </xf>
    <xf numFmtId="20" fontId="32" fillId="0" borderId="15" xfId="0" applyNumberFormat="1" applyFont="1" applyBorder="1" applyAlignment="1">
      <alignment horizontal="left" wrapText="1"/>
    </xf>
    <xf numFmtId="0" fontId="10" fillId="0" borderId="20" xfId="0" quotePrefix="1" applyFont="1" applyBorder="1" applyAlignment="1">
      <alignment horizontal="left"/>
    </xf>
    <xf numFmtId="0" fontId="19" fillId="0" borderId="20" xfId="0" quotePrefix="1" applyFont="1" applyBorder="1" applyAlignment="1">
      <alignment horizontal="left"/>
    </xf>
    <xf numFmtId="0" fontId="20" fillId="0" borderId="21" xfId="0" applyFont="1" applyBorder="1" applyAlignment="1">
      <alignment horizontal="left"/>
    </xf>
    <xf numFmtId="0" fontId="20" fillId="0" borderId="14" xfId="0" quotePrefix="1" applyFont="1" applyBorder="1" applyAlignment="1">
      <alignment horizontal="left"/>
    </xf>
    <xf numFmtId="0" fontId="20" fillId="0" borderId="34" xfId="0" applyFont="1" applyBorder="1" applyAlignment="1">
      <alignment horizontal="left"/>
    </xf>
    <xf numFmtId="20" fontId="22" fillId="0" borderId="15" xfId="0" applyNumberFormat="1" applyFont="1" applyBorder="1" applyAlignment="1">
      <alignment horizontal="center" vertical="center" wrapText="1"/>
    </xf>
    <xf numFmtId="20" fontId="22" fillId="0" borderId="45" xfId="0" applyNumberFormat="1" applyFont="1" applyBorder="1" applyAlignment="1">
      <alignment horizontal="center" vertical="center" wrapText="1"/>
    </xf>
    <xf numFmtId="0" fontId="33" fillId="0" borderId="45" xfId="0" applyFont="1" applyBorder="1" applyAlignment="1">
      <alignment horizontal="left" wrapText="1"/>
    </xf>
    <xf numFmtId="0" fontId="10" fillId="0" borderId="15" xfId="0" quotePrefix="1" applyFont="1" applyBorder="1" applyAlignment="1">
      <alignment horizontal="center"/>
    </xf>
    <xf numFmtId="0" fontId="37" fillId="0" borderId="14" xfId="0" applyFont="1" applyBorder="1" applyAlignment="1">
      <alignment horizontal="left"/>
    </xf>
    <xf numFmtId="20" fontId="33" fillId="0" borderId="15" xfId="0" applyNumberFormat="1" applyFont="1" applyBorder="1" applyAlignment="1">
      <alignment horizontal="left" wrapText="1"/>
    </xf>
    <xf numFmtId="0" fontId="37" fillId="0" borderId="24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20" fontId="33" fillId="0" borderId="15" xfId="0" applyNumberFormat="1" applyFont="1" applyBorder="1" applyAlignment="1">
      <alignment horizontal="left" vertical="center" wrapText="1"/>
    </xf>
    <xf numFmtId="20" fontId="33" fillId="0" borderId="45" xfId="0" applyNumberFormat="1" applyFont="1" applyBorder="1" applyAlignment="1">
      <alignment horizontal="left" vertical="center" wrapText="1"/>
    </xf>
    <xf numFmtId="0" fontId="38" fillId="0" borderId="14" xfId="0" applyFont="1" applyBorder="1" applyAlignment="1">
      <alignment horizontal="left"/>
    </xf>
    <xf numFmtId="20" fontId="37" fillId="0" borderId="14" xfId="0" applyNumberFormat="1" applyFont="1" applyBorder="1" applyAlignment="1">
      <alignment horizontal="left"/>
    </xf>
    <xf numFmtId="20" fontId="36" fillId="0" borderId="14" xfId="0" applyNumberFormat="1" applyFont="1" applyBorder="1" applyAlignment="1">
      <alignment horizontal="left" vertical="center" wrapText="1"/>
    </xf>
    <xf numFmtId="20" fontId="36" fillId="0" borderId="34" xfId="0" applyNumberFormat="1" applyFont="1" applyBorder="1" applyAlignment="1">
      <alignment horizontal="left" vertical="center" wrapText="1"/>
    </xf>
    <xf numFmtId="0" fontId="37" fillId="0" borderId="43" xfId="0" applyFont="1" applyBorder="1" applyAlignment="1">
      <alignment horizontal="left"/>
    </xf>
    <xf numFmtId="0" fontId="37" fillId="0" borderId="44" xfId="0" applyFont="1" applyBorder="1" applyAlignment="1">
      <alignment horizontal="left"/>
    </xf>
    <xf numFmtId="20" fontId="33" fillId="0" borderId="14" xfId="0" applyNumberFormat="1" applyFont="1" applyBorder="1" applyAlignment="1">
      <alignment horizontal="left" vertical="center" wrapText="1"/>
    </xf>
    <xf numFmtId="20" fontId="33" fillId="0" borderId="34" xfId="0" applyNumberFormat="1" applyFont="1" applyBorder="1" applyAlignment="1">
      <alignment horizontal="left" vertical="center" wrapText="1"/>
    </xf>
    <xf numFmtId="20" fontId="23" fillId="0" borderId="60" xfId="0" applyNumberFormat="1" applyFont="1" applyBorder="1" applyAlignment="1">
      <alignment horizontal="left" vertical="center" wrapText="1"/>
    </xf>
    <xf numFmtId="20" fontId="23" fillId="0" borderId="23" xfId="0" applyNumberFormat="1" applyFont="1" applyBorder="1" applyAlignment="1">
      <alignment horizontal="left" vertical="center" wrapText="1"/>
    </xf>
    <xf numFmtId="20" fontId="33" fillId="0" borderId="60" xfId="0" applyNumberFormat="1" applyFont="1" applyBorder="1" applyAlignment="1">
      <alignment horizontal="left" vertical="center" wrapText="1"/>
    </xf>
    <xf numFmtId="20" fontId="33" fillId="0" borderId="23" xfId="0" applyNumberFormat="1" applyFont="1" applyBorder="1" applyAlignment="1">
      <alignment horizontal="left" vertical="center" wrapText="1"/>
    </xf>
    <xf numFmtId="20" fontId="33" fillId="0" borderId="54" xfId="0" applyNumberFormat="1" applyFont="1" applyBorder="1" applyAlignment="1">
      <alignment horizontal="left" vertical="center" wrapText="1"/>
    </xf>
    <xf numFmtId="20" fontId="33" fillId="0" borderId="25" xfId="0" applyNumberFormat="1" applyFont="1" applyBorder="1" applyAlignment="1">
      <alignment horizontal="left" vertical="center" wrapText="1"/>
    </xf>
    <xf numFmtId="20" fontId="33" fillId="0" borderId="52" xfId="0" applyNumberFormat="1" applyFont="1" applyBorder="1" applyAlignment="1">
      <alignment horizontal="left" vertical="center" wrapText="1"/>
    </xf>
    <xf numFmtId="20" fontId="33" fillId="0" borderId="53" xfId="0" applyNumberFormat="1" applyFont="1" applyBorder="1" applyAlignment="1">
      <alignment horizontal="left" vertical="center" wrapText="1"/>
    </xf>
    <xf numFmtId="20" fontId="36" fillId="0" borderId="60" xfId="0" applyNumberFormat="1" applyFont="1" applyBorder="1" applyAlignment="1">
      <alignment horizontal="left" vertical="center" wrapText="1"/>
    </xf>
    <xf numFmtId="20" fontId="36" fillId="0" borderId="23" xfId="0" applyNumberFormat="1" applyFont="1" applyBorder="1" applyAlignment="1">
      <alignment horizontal="left" vertical="center" wrapText="1"/>
    </xf>
    <xf numFmtId="20" fontId="36" fillId="0" borderId="52" xfId="0" applyNumberFormat="1" applyFont="1" applyBorder="1" applyAlignment="1">
      <alignment horizontal="left" vertical="center" wrapText="1"/>
    </xf>
    <xf numFmtId="20" fontId="36" fillId="0" borderId="53" xfId="0" applyNumberFormat="1" applyFont="1" applyBorder="1" applyAlignment="1">
      <alignment horizontal="left" vertical="center" wrapText="1"/>
    </xf>
    <xf numFmtId="20" fontId="24" fillId="0" borderId="60" xfId="0" applyNumberFormat="1" applyFont="1" applyBorder="1" applyAlignment="1">
      <alignment horizontal="left" vertical="center" wrapText="1"/>
    </xf>
    <xf numFmtId="20" fontId="24" fillId="0" borderId="23" xfId="0" applyNumberFormat="1" applyFont="1" applyBorder="1" applyAlignment="1">
      <alignment horizontal="left" vertical="center" wrapText="1"/>
    </xf>
    <xf numFmtId="20" fontId="24" fillId="0" borderId="52" xfId="0" applyNumberFormat="1" applyFont="1" applyBorder="1" applyAlignment="1">
      <alignment horizontal="left" vertical="center" wrapText="1"/>
    </xf>
    <xf numFmtId="20" fontId="24" fillId="0" borderId="53" xfId="0" applyNumberFormat="1" applyFont="1" applyBorder="1" applyAlignment="1">
      <alignment horizontal="left" vertical="center" wrapText="1"/>
    </xf>
  </cellXfs>
  <cellStyles count="4">
    <cellStyle name="백분율" xfId="2" builtinId="5"/>
    <cellStyle name="통화 [0]" xfId="1" builtinId="7"/>
    <cellStyle name="표준" xfId="0" builtinId="0"/>
    <cellStyle name="표준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1957745</xdr:colOff>
      <xdr:row>45</xdr:row>
      <xdr:rowOff>209550</xdr:rowOff>
    </xdr:from>
    <xdr:to>
      <xdr:col>2</xdr:col>
      <xdr:colOff>1819275</xdr:colOff>
      <xdr:row>52</xdr:row>
      <xdr:rowOff>125050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8345" y="11487150"/>
          <a:ext cx="1852255" cy="1572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1466850</xdr:colOff>
      <xdr:row>47</xdr:row>
      <xdr:rowOff>70744</xdr:rowOff>
    </xdr:from>
    <xdr:to>
      <xdr:col>4</xdr:col>
      <xdr:colOff>1666875</xdr:colOff>
      <xdr:row>57</xdr:row>
      <xdr:rowOff>66675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48425" y="11605519"/>
          <a:ext cx="1685925" cy="22247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1143000</xdr:colOff>
      <xdr:row>47</xdr:row>
      <xdr:rowOff>85726</xdr:rowOff>
    </xdr:from>
    <xdr:to>
      <xdr:col>6</xdr:col>
      <xdr:colOff>0</xdr:colOff>
      <xdr:row>57</xdr:row>
      <xdr:rowOff>6004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44100" y="11620501"/>
          <a:ext cx="2857500" cy="21491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1724025</xdr:colOff>
      <xdr:row>47</xdr:row>
      <xdr:rowOff>76200</xdr:rowOff>
    </xdr:from>
    <xdr:to>
      <xdr:col>5</xdr:col>
      <xdr:colOff>1076325</xdr:colOff>
      <xdr:row>57</xdr:row>
      <xdr:rowOff>68755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11610975"/>
          <a:ext cx="1685925" cy="22214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41</xdr:row>
      <xdr:rowOff>114301</xdr:rowOff>
    </xdr:from>
    <xdr:to>
      <xdr:col>8</xdr:col>
      <xdr:colOff>504825</xdr:colOff>
      <xdr:row>52</xdr:row>
      <xdr:rowOff>69075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49225" y="10334626"/>
          <a:ext cx="2438400" cy="2402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56</xdr:row>
      <xdr:rowOff>47625</xdr:rowOff>
    </xdr:from>
    <xdr:to>
      <xdr:col>8</xdr:col>
      <xdr:colOff>285750</xdr:colOff>
      <xdr:row>66</xdr:row>
      <xdr:rowOff>27688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87325" y="13858875"/>
          <a:ext cx="2181225" cy="2170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66676</xdr:colOff>
      <xdr:row>45</xdr:row>
      <xdr:rowOff>85726</xdr:rowOff>
    </xdr:from>
    <xdr:to>
      <xdr:col>8</xdr:col>
      <xdr:colOff>295276</xdr:colOff>
      <xdr:row>54</xdr:row>
      <xdr:rowOff>200026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68276" y="11363326"/>
          <a:ext cx="2209800" cy="2209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76200</xdr:colOff>
      <xdr:row>54</xdr:row>
      <xdr:rowOff>209550</xdr:rowOff>
    </xdr:from>
    <xdr:to>
      <xdr:col>7</xdr:col>
      <xdr:colOff>561974</xdr:colOff>
      <xdr:row>56</xdr:row>
      <xdr:rowOff>28575</xdr:rowOff>
    </xdr:to>
    <xdr:sp macro="" textlink="">
      <xdr:nvSpPr>
        <xdr:cNvPr id="5" name="TextBox 4"/>
        <xdr:cNvSpPr txBox="1"/>
      </xdr:nvSpPr>
      <xdr:spPr>
        <a:xfrm>
          <a:off x="12877800" y="13582650"/>
          <a:ext cx="1476374" cy="257175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ko-KR" altLang="en-US" sz="900"/>
            <a:t>주형진사원</a:t>
          </a:r>
          <a:r>
            <a:rPr lang="en-US" altLang="ko-KR" sz="900"/>
            <a:t>-</a:t>
          </a:r>
          <a:r>
            <a:rPr lang="ko-KR" altLang="en-US" sz="900"/>
            <a:t>비주얼칵테일</a:t>
          </a:r>
          <a:endParaRPr lang="en-US" altLang="ko-KR" sz="900"/>
        </a:p>
        <a:p>
          <a:endParaRPr lang="ko-KR" altLang="en-US" sz="900"/>
        </a:p>
      </xdr:txBody>
    </xdr:sp>
    <xdr:clientData/>
  </xdr:twoCellAnchor>
  <xdr:twoCellAnchor>
    <xdr:from>
      <xdr:col>6</xdr:col>
      <xdr:colOff>85724</xdr:colOff>
      <xdr:row>66</xdr:row>
      <xdr:rowOff>76200</xdr:rowOff>
    </xdr:from>
    <xdr:to>
      <xdr:col>7</xdr:col>
      <xdr:colOff>761999</xdr:colOff>
      <xdr:row>67</xdr:row>
      <xdr:rowOff>114300</xdr:rowOff>
    </xdr:to>
    <xdr:sp macro="" textlink="">
      <xdr:nvSpPr>
        <xdr:cNvPr id="6" name="TextBox 5"/>
        <xdr:cNvSpPr txBox="1"/>
      </xdr:nvSpPr>
      <xdr:spPr>
        <a:xfrm>
          <a:off x="12887324" y="16078200"/>
          <a:ext cx="1666875" cy="257175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ko-KR" altLang="en-US" sz="900"/>
            <a:t>서자연사원</a:t>
          </a:r>
          <a:r>
            <a:rPr lang="en-US" altLang="ko-KR" sz="900"/>
            <a:t>-</a:t>
          </a:r>
          <a:r>
            <a:rPr lang="ko-KR" altLang="en-US" sz="900"/>
            <a:t>우유응용칵테일</a:t>
          </a:r>
          <a:endParaRPr lang="en-US" altLang="ko-KR" sz="900"/>
        </a:p>
        <a:p>
          <a:endParaRPr lang="ko-KR" altLang="en-US" sz="9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43</xdr:row>
      <xdr:rowOff>19050</xdr:rowOff>
    </xdr:from>
    <xdr:to>
      <xdr:col>7</xdr:col>
      <xdr:colOff>895350</xdr:colOff>
      <xdr:row>51</xdr:row>
      <xdr:rowOff>88442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58751" y="10677525"/>
          <a:ext cx="1828799" cy="18315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41</xdr:row>
      <xdr:rowOff>95251</xdr:rowOff>
    </xdr:from>
    <xdr:to>
      <xdr:col>8</xdr:col>
      <xdr:colOff>76200</xdr:colOff>
      <xdr:row>53</xdr:row>
      <xdr:rowOff>1989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58750" y="10315576"/>
          <a:ext cx="2000250" cy="2649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B57" sqref="B57:C57"/>
    </sheetView>
  </sheetViews>
  <sheetFormatPr defaultColWidth="11.5546875" defaultRowHeight="17.25"/>
  <cols>
    <col min="1" max="1" width="11.5546875" style="53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47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6" t="s">
        <v>4</v>
      </c>
      <c r="E3" s="7" t="s">
        <v>5</v>
      </c>
      <c r="F3" s="8" t="s">
        <v>6</v>
      </c>
    </row>
    <row r="4" spans="1:9" ht="21.75" customHeight="1">
      <c r="A4" s="9" t="s">
        <v>7</v>
      </c>
      <c r="B4" s="217">
        <v>195000</v>
      </c>
      <c r="C4" s="218"/>
      <c r="D4" s="219">
        <v>13</v>
      </c>
      <c r="E4" s="221">
        <v>31</v>
      </c>
      <c r="F4" s="223">
        <v>39887</v>
      </c>
    </row>
    <row r="5" spans="1:9" ht="23.1" customHeight="1">
      <c r="A5" s="9" t="s">
        <v>8</v>
      </c>
      <c r="B5" s="225">
        <f>B6-B4</f>
        <v>970900</v>
      </c>
      <c r="C5" s="226"/>
      <c r="D5" s="220"/>
      <c r="E5" s="222"/>
      <c r="F5" s="224"/>
    </row>
    <row r="6" spans="1:9">
      <c r="A6" s="10" t="s">
        <v>9</v>
      </c>
      <c r="B6" s="227">
        <v>1165900</v>
      </c>
      <c r="C6" s="228"/>
      <c r="D6" s="229" t="s">
        <v>10</v>
      </c>
      <c r="E6" s="230"/>
      <c r="F6" s="235" t="s">
        <v>67</v>
      </c>
    </row>
    <row r="7" spans="1:9">
      <c r="A7" s="11" t="s">
        <v>11</v>
      </c>
      <c r="B7" s="12">
        <v>1165900</v>
      </c>
      <c r="C7" s="13">
        <f>B7/B8</f>
        <v>2.1198181818181817E-2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5" t="s">
        <v>15</v>
      </c>
      <c r="C10" s="15" t="s">
        <v>16</v>
      </c>
      <c r="D10" s="204" t="s">
        <v>17</v>
      </c>
      <c r="E10" s="15" t="s">
        <v>15</v>
      </c>
      <c r="F10" s="16" t="s">
        <v>16</v>
      </c>
    </row>
    <row r="11" spans="1:9" ht="20.100000000000001" customHeight="1">
      <c r="A11" s="202"/>
      <c r="B11" s="17" t="s">
        <v>48</v>
      </c>
      <c r="C11" s="18">
        <v>4</v>
      </c>
      <c r="D11" s="205"/>
      <c r="E11" s="17" t="s">
        <v>51</v>
      </c>
      <c r="F11" s="19">
        <v>0.23</v>
      </c>
    </row>
    <row r="12" spans="1:9" ht="18" customHeight="1">
      <c r="A12" s="202"/>
      <c r="B12" s="17" t="s">
        <v>49</v>
      </c>
      <c r="C12" s="18">
        <v>4</v>
      </c>
      <c r="D12" s="205"/>
      <c r="E12" s="17" t="s">
        <v>52</v>
      </c>
      <c r="F12" s="19">
        <v>0.06</v>
      </c>
    </row>
    <row r="13" spans="1:9" ht="17.100000000000001" customHeight="1">
      <c r="A13" s="203"/>
      <c r="B13" s="17" t="s">
        <v>50</v>
      </c>
      <c r="C13" s="18">
        <v>3</v>
      </c>
      <c r="D13" s="206"/>
      <c r="E13" s="20" t="s">
        <v>53</v>
      </c>
      <c r="F13" s="21">
        <v>0.05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5" t="s">
        <v>19</v>
      </c>
      <c r="C15" s="15" t="s">
        <v>20</v>
      </c>
      <c r="D15" s="15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8.3333333333333329E-2</v>
      </c>
      <c r="C16" s="26" t="s">
        <v>54</v>
      </c>
      <c r="D16" s="17">
        <v>3</v>
      </c>
      <c r="E16" s="247"/>
      <c r="F16" s="248"/>
    </row>
    <row r="17" spans="1:6">
      <c r="A17" s="245"/>
      <c r="B17" s="26"/>
      <c r="C17" s="17"/>
      <c r="D17" s="17"/>
      <c r="E17" s="247"/>
      <c r="F17" s="248"/>
    </row>
    <row r="18" spans="1:6">
      <c r="A18" s="245"/>
      <c r="B18" s="26"/>
      <c r="C18" s="26"/>
      <c r="D18" s="17"/>
      <c r="E18" s="247"/>
      <c r="F18" s="248"/>
    </row>
    <row r="19" spans="1:6">
      <c r="A19" s="245"/>
      <c r="B19" s="26"/>
      <c r="C19" s="17"/>
      <c r="D19" s="17"/>
      <c r="E19" s="247"/>
      <c r="F19" s="248"/>
    </row>
    <row r="20" spans="1:6">
      <c r="A20" s="245"/>
      <c r="B20" s="26"/>
      <c r="C20" s="17"/>
      <c r="D20" s="17"/>
      <c r="E20" s="247"/>
      <c r="F20" s="248"/>
    </row>
    <row r="21" spans="1:6">
      <c r="A21" s="245"/>
      <c r="B21" s="26"/>
      <c r="C21" s="17"/>
      <c r="D21" s="17"/>
      <c r="E21" s="247"/>
      <c r="F21" s="248"/>
    </row>
    <row r="22" spans="1:6" ht="18" thickBot="1">
      <c r="A22" s="246"/>
      <c r="B22" s="28"/>
      <c r="C22" s="20"/>
      <c r="D22" s="20"/>
      <c r="E22" s="249"/>
      <c r="F22" s="250"/>
    </row>
    <row r="23" spans="1:6" ht="18" thickTop="1">
      <c r="A23" s="251" t="s">
        <v>24</v>
      </c>
      <c r="B23" s="30">
        <v>0.27083333333333331</v>
      </c>
      <c r="C23" s="31" t="s">
        <v>55</v>
      </c>
      <c r="D23" s="32">
        <v>4</v>
      </c>
      <c r="E23" s="249" t="s">
        <v>56</v>
      </c>
      <c r="F23" s="249"/>
    </row>
    <row r="24" spans="1:6">
      <c r="A24" s="245"/>
      <c r="B24" s="26">
        <v>0.29166666666666669</v>
      </c>
      <c r="C24" s="17" t="s">
        <v>57</v>
      </c>
      <c r="D24" s="17">
        <v>3</v>
      </c>
      <c r="E24" s="253"/>
      <c r="F24" s="254"/>
    </row>
    <row r="25" spans="1:6">
      <c r="A25" s="245"/>
      <c r="B25" s="26">
        <v>0.3125</v>
      </c>
      <c r="C25" s="17" t="s">
        <v>58</v>
      </c>
      <c r="D25" s="17">
        <v>2</v>
      </c>
      <c r="E25" s="253"/>
      <c r="F25" s="254"/>
    </row>
    <row r="26" spans="1:6">
      <c r="A26" s="245"/>
      <c r="B26" s="26"/>
      <c r="C26" s="17"/>
      <c r="D26" s="17"/>
      <c r="E26" s="255"/>
      <c r="F26" s="256"/>
    </row>
    <row r="27" spans="1:6">
      <c r="A27" s="245"/>
      <c r="B27" s="26"/>
      <c r="C27" s="26"/>
      <c r="D27" s="17"/>
      <c r="E27" s="247"/>
      <c r="F27" s="248"/>
    </row>
    <row r="28" spans="1:6">
      <c r="A28" s="245"/>
      <c r="B28" s="26"/>
      <c r="C28" s="17"/>
      <c r="D28" s="17"/>
      <c r="E28" s="255"/>
      <c r="F28" s="256"/>
    </row>
    <row r="29" spans="1:6">
      <c r="A29" s="245"/>
      <c r="B29" s="26"/>
      <c r="C29" s="26"/>
      <c r="D29" s="17"/>
      <c r="E29" s="247"/>
      <c r="F29" s="248"/>
    </row>
    <row r="30" spans="1:6">
      <c r="A30" s="245"/>
      <c r="B30" s="26"/>
      <c r="C30" s="17"/>
      <c r="D30" s="17"/>
      <c r="E30" s="247"/>
      <c r="F30" s="248"/>
    </row>
    <row r="31" spans="1:6">
      <c r="A31" s="245"/>
      <c r="B31" s="26"/>
      <c r="C31" s="17"/>
      <c r="D31" s="17"/>
      <c r="E31" s="247"/>
      <c r="F31" s="248"/>
    </row>
    <row r="32" spans="1:6">
      <c r="A32" s="245"/>
      <c r="B32" s="26"/>
      <c r="C32" s="17"/>
      <c r="D32" s="17"/>
      <c r="E32" s="247"/>
      <c r="F32" s="248"/>
    </row>
    <row r="33" spans="1:6">
      <c r="A33" s="245"/>
      <c r="B33" s="26"/>
      <c r="C33" s="17"/>
      <c r="D33" s="17"/>
      <c r="E33" s="247"/>
      <c r="F33" s="248"/>
    </row>
    <row r="34" spans="1:6">
      <c r="A34" s="245"/>
      <c r="B34" s="26"/>
      <c r="C34" s="17"/>
      <c r="D34" s="17"/>
      <c r="E34" s="247"/>
      <c r="F34" s="248"/>
    </row>
    <row r="35" spans="1:6">
      <c r="A35" s="252"/>
      <c r="B35" s="33"/>
      <c r="C35" s="34"/>
      <c r="D35" s="34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61</v>
      </c>
    </row>
    <row r="39" spans="1:6">
      <c r="A39" s="263" t="s">
        <v>29</v>
      </c>
      <c r="B39" s="263"/>
      <c r="C39" s="264"/>
      <c r="D39" s="264"/>
      <c r="E39" s="39" t="s">
        <v>29</v>
      </c>
      <c r="F39" s="40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40" t="s">
        <v>60</v>
      </c>
    </row>
    <row r="41" spans="1:6">
      <c r="A41" s="263"/>
      <c r="B41" s="263"/>
      <c r="C41" s="264"/>
      <c r="D41" s="264"/>
      <c r="E41" s="39" t="s">
        <v>32</v>
      </c>
      <c r="F41" s="40"/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146</v>
      </c>
      <c r="C43" s="273"/>
      <c r="D43" s="274" t="s">
        <v>35</v>
      </c>
      <c r="E43" s="277" t="s">
        <v>36</v>
      </c>
      <c r="F43" s="278"/>
    </row>
    <row r="44" spans="1:6" ht="27.75" customHeight="1">
      <c r="A44" s="245"/>
      <c r="B44" s="279"/>
      <c r="C44" s="280"/>
      <c r="D44" s="275"/>
      <c r="E44" s="281" t="s">
        <v>62</v>
      </c>
      <c r="F44" s="282"/>
    </row>
    <row r="45" spans="1:6">
      <c r="A45" s="245"/>
      <c r="B45" s="283" t="s">
        <v>147</v>
      </c>
      <c r="C45" s="283"/>
      <c r="D45" s="275"/>
      <c r="E45" s="281" t="s">
        <v>63</v>
      </c>
      <c r="F45" s="282"/>
    </row>
    <row r="46" spans="1:6" ht="18" customHeight="1">
      <c r="A46" s="245"/>
      <c r="B46" s="283"/>
      <c r="C46" s="283"/>
      <c r="D46" s="275"/>
    </row>
    <row r="47" spans="1:6">
      <c r="A47" s="245"/>
      <c r="B47" s="284"/>
      <c r="C47" s="285"/>
      <c r="D47" s="275"/>
      <c r="E47" s="286" t="s">
        <v>64</v>
      </c>
      <c r="F47" s="287"/>
    </row>
    <row r="48" spans="1:6" ht="17.25" customHeight="1">
      <c r="A48" s="245"/>
      <c r="B48" s="288"/>
      <c r="C48" s="289"/>
      <c r="D48" s="275"/>
      <c r="E48" s="290" t="s">
        <v>65</v>
      </c>
      <c r="F48" s="291"/>
    </row>
    <row r="49" spans="1:6" ht="18" customHeight="1">
      <c r="A49" s="245"/>
      <c r="B49" s="292"/>
      <c r="C49" s="292"/>
      <c r="D49" s="275"/>
      <c r="E49" s="293" t="s">
        <v>66</v>
      </c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148</v>
      </c>
      <c r="C55" s="273"/>
      <c r="D55" s="274" t="s">
        <v>38</v>
      </c>
      <c r="E55" s="273"/>
      <c r="F55" s="301"/>
    </row>
    <row r="56" spans="1:6">
      <c r="A56" s="245"/>
      <c r="B56" s="283" t="s">
        <v>149</v>
      </c>
      <c r="C56" s="283"/>
      <c r="D56" s="275"/>
      <c r="E56" s="273"/>
      <c r="F56" s="301"/>
    </row>
    <row r="57" spans="1:6">
      <c r="A57" s="245"/>
      <c r="B57" s="283" t="s">
        <v>150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 t="s">
        <v>39</v>
      </c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68:F68"/>
    <mergeCell ref="B60:C60"/>
    <mergeCell ref="E60:F60"/>
    <mergeCell ref="A61:F61"/>
    <mergeCell ref="A62:D62"/>
    <mergeCell ref="E62:F62"/>
    <mergeCell ref="A63:A66"/>
    <mergeCell ref="D63:D66"/>
    <mergeCell ref="B57:C57"/>
    <mergeCell ref="E57:F57"/>
    <mergeCell ref="B58:C58"/>
    <mergeCell ref="E58:F58"/>
    <mergeCell ref="A67:F67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40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220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79" t="s">
        <v>4</v>
      </c>
      <c r="E3" s="80" t="s">
        <v>5</v>
      </c>
      <c r="F3" s="81" t="s">
        <v>6</v>
      </c>
    </row>
    <row r="4" spans="1:9" ht="21.75" customHeight="1">
      <c r="A4" s="77" t="s">
        <v>7</v>
      </c>
      <c r="B4" s="217">
        <v>50600</v>
      </c>
      <c r="C4" s="218"/>
      <c r="D4" s="219">
        <v>6</v>
      </c>
      <c r="E4" s="221">
        <v>20</v>
      </c>
      <c r="F4" s="223">
        <v>40375</v>
      </c>
    </row>
    <row r="5" spans="1:9" ht="23.1" customHeight="1">
      <c r="A5" s="77" t="s">
        <v>8</v>
      </c>
      <c r="B5" s="225">
        <f>B6-B4</f>
        <v>679800</v>
      </c>
      <c r="C5" s="226"/>
      <c r="D5" s="220"/>
      <c r="E5" s="222"/>
      <c r="F5" s="224"/>
    </row>
    <row r="6" spans="1:9">
      <c r="A6" s="10" t="s">
        <v>9</v>
      </c>
      <c r="B6" s="227">
        <v>730400</v>
      </c>
      <c r="C6" s="228"/>
      <c r="D6" s="229" t="s">
        <v>10</v>
      </c>
      <c r="E6" s="230"/>
      <c r="F6" s="235">
        <v>20</v>
      </c>
    </row>
    <row r="7" spans="1:9">
      <c r="A7" s="11" t="s">
        <v>11</v>
      </c>
      <c r="B7" s="88">
        <f>B6+'8.9'!B7</f>
        <v>12023500</v>
      </c>
      <c r="C7" s="13">
        <f>B7/B8</f>
        <v>0.21860909090909092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86" t="s">
        <v>15</v>
      </c>
      <c r="C10" s="86" t="s">
        <v>16</v>
      </c>
      <c r="D10" s="204" t="s">
        <v>17</v>
      </c>
      <c r="E10" s="86" t="s">
        <v>15</v>
      </c>
      <c r="F10" s="87" t="s">
        <v>16</v>
      </c>
    </row>
    <row r="11" spans="1:9" ht="20.100000000000001" customHeight="1">
      <c r="A11" s="202"/>
      <c r="B11" s="84" t="s">
        <v>195</v>
      </c>
      <c r="C11" s="18">
        <v>4</v>
      </c>
      <c r="D11" s="205"/>
      <c r="E11" s="84" t="s">
        <v>198</v>
      </c>
      <c r="F11" s="19">
        <v>0.13</v>
      </c>
    </row>
    <row r="12" spans="1:9" ht="18" customHeight="1">
      <c r="A12" s="202"/>
      <c r="B12" s="84" t="s">
        <v>209</v>
      </c>
      <c r="C12" s="18">
        <v>4</v>
      </c>
      <c r="D12" s="205"/>
      <c r="E12" s="84" t="s">
        <v>100</v>
      </c>
      <c r="F12" s="19">
        <v>0.02</v>
      </c>
    </row>
    <row r="13" spans="1:9" ht="17.100000000000001" customHeight="1">
      <c r="A13" s="203"/>
      <c r="B13" s="84" t="s">
        <v>265</v>
      </c>
      <c r="C13" s="18">
        <v>5</v>
      </c>
      <c r="D13" s="206"/>
      <c r="E13" s="82" t="s">
        <v>53</v>
      </c>
      <c r="F13" s="21">
        <v>0.2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86" t="s">
        <v>19</v>
      </c>
      <c r="C15" s="86" t="s">
        <v>20</v>
      </c>
      <c r="D15" s="86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84"/>
      <c r="E16" s="247"/>
      <c r="F16" s="248"/>
    </row>
    <row r="17" spans="1:6">
      <c r="A17" s="245"/>
      <c r="B17" s="26"/>
      <c r="C17" s="84"/>
      <c r="D17" s="84"/>
      <c r="E17" s="247"/>
      <c r="F17" s="248"/>
    </row>
    <row r="18" spans="1:6">
      <c r="A18" s="245"/>
      <c r="B18" s="26"/>
      <c r="C18" s="26"/>
      <c r="D18" s="84"/>
      <c r="E18" s="247"/>
      <c r="F18" s="248"/>
    </row>
    <row r="19" spans="1:6">
      <c r="A19" s="245"/>
      <c r="B19" s="26"/>
      <c r="C19" s="84"/>
      <c r="D19" s="84"/>
      <c r="E19" s="247"/>
      <c r="F19" s="248"/>
    </row>
    <row r="20" spans="1:6">
      <c r="A20" s="245"/>
      <c r="B20" s="26"/>
      <c r="C20" s="84"/>
      <c r="D20" s="84"/>
      <c r="E20" s="247"/>
      <c r="F20" s="248"/>
    </row>
    <row r="21" spans="1:6">
      <c r="A21" s="245"/>
      <c r="B21" s="26"/>
      <c r="C21" s="84"/>
      <c r="D21" s="84"/>
      <c r="E21" s="247"/>
      <c r="F21" s="248"/>
    </row>
    <row r="22" spans="1:6" ht="18" thickBot="1">
      <c r="A22" s="331"/>
      <c r="B22" s="90"/>
      <c r="C22" s="91"/>
      <c r="D22" s="91"/>
      <c r="E22" s="332"/>
      <c r="F22" s="333"/>
    </row>
    <row r="23" spans="1:6" ht="18" thickTop="1">
      <c r="A23" s="272" t="s">
        <v>24</v>
      </c>
      <c r="B23" s="89">
        <v>0.2986111111111111</v>
      </c>
      <c r="C23" s="54" t="s">
        <v>267</v>
      </c>
      <c r="D23" s="83">
        <v>3</v>
      </c>
      <c r="E23" s="334" t="s">
        <v>268</v>
      </c>
      <c r="F23" s="334"/>
    </row>
    <row r="24" spans="1:6">
      <c r="A24" s="245"/>
      <c r="B24" s="26">
        <v>0.3125</v>
      </c>
      <c r="C24" s="84" t="s">
        <v>269</v>
      </c>
      <c r="D24" s="84">
        <v>6</v>
      </c>
      <c r="E24" s="253" t="s">
        <v>270</v>
      </c>
      <c r="F24" s="254"/>
    </row>
    <row r="25" spans="1:6">
      <c r="A25" s="245"/>
      <c r="B25" s="26">
        <v>0.3125</v>
      </c>
      <c r="C25" s="84" t="s">
        <v>271</v>
      </c>
      <c r="D25" s="84" t="s">
        <v>272</v>
      </c>
      <c r="E25" s="253" t="s">
        <v>273</v>
      </c>
      <c r="F25" s="254"/>
    </row>
    <row r="26" spans="1:6">
      <c r="A26" s="245"/>
      <c r="B26" s="26"/>
      <c r="C26" s="84"/>
      <c r="D26" s="84"/>
      <c r="E26" s="255"/>
      <c r="F26" s="256"/>
    </row>
    <row r="27" spans="1:6">
      <c r="A27" s="245"/>
      <c r="B27" s="54"/>
      <c r="C27" s="26"/>
      <c r="D27" s="84"/>
      <c r="E27" s="247"/>
      <c r="F27" s="248"/>
    </row>
    <row r="28" spans="1:6">
      <c r="A28" s="245"/>
      <c r="B28" s="26"/>
      <c r="C28" s="84"/>
      <c r="D28" s="84"/>
      <c r="E28" s="255"/>
      <c r="F28" s="256"/>
    </row>
    <row r="29" spans="1:6">
      <c r="A29" s="245"/>
      <c r="B29" s="26"/>
      <c r="C29" s="26"/>
      <c r="D29" s="84"/>
      <c r="E29" s="247"/>
      <c r="F29" s="248"/>
    </row>
    <row r="30" spans="1:6">
      <c r="A30" s="245"/>
      <c r="B30" s="26"/>
      <c r="C30" s="84"/>
      <c r="D30" s="84"/>
      <c r="E30" s="247"/>
      <c r="F30" s="248"/>
    </row>
    <row r="31" spans="1:6">
      <c r="A31" s="245"/>
      <c r="B31" s="26"/>
      <c r="C31" s="84"/>
      <c r="D31" s="84"/>
      <c r="E31" s="247"/>
      <c r="F31" s="248"/>
    </row>
    <row r="32" spans="1:6">
      <c r="A32" s="245"/>
      <c r="B32" s="26"/>
      <c r="C32" s="84"/>
      <c r="D32" s="84"/>
      <c r="E32" s="247"/>
      <c r="F32" s="248"/>
    </row>
    <row r="33" spans="1:6">
      <c r="A33" s="245"/>
      <c r="B33" s="26"/>
      <c r="C33" s="84"/>
      <c r="D33" s="84"/>
      <c r="E33" s="247"/>
      <c r="F33" s="248"/>
    </row>
    <row r="34" spans="1:6">
      <c r="A34" s="245"/>
      <c r="B34" s="26"/>
      <c r="C34" s="84"/>
      <c r="D34" s="84"/>
      <c r="E34" s="247"/>
      <c r="F34" s="248"/>
    </row>
    <row r="35" spans="1:6">
      <c r="A35" s="252"/>
      <c r="B35" s="33"/>
      <c r="C35" s="85"/>
      <c r="D35" s="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221</v>
      </c>
    </row>
    <row r="39" spans="1:6">
      <c r="A39" s="263" t="s">
        <v>29</v>
      </c>
      <c r="B39" s="263"/>
      <c r="C39" s="264"/>
      <c r="D39" s="264"/>
      <c r="E39" s="39" t="s">
        <v>29</v>
      </c>
      <c r="F39" s="78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78" t="s">
        <v>71</v>
      </c>
    </row>
    <row r="41" spans="1:6">
      <c r="A41" s="263"/>
      <c r="B41" s="263"/>
      <c r="C41" s="264"/>
      <c r="D41" s="264"/>
      <c r="E41" s="39" t="s">
        <v>32</v>
      </c>
      <c r="F41" s="78" t="s">
        <v>73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 t="s">
        <v>285</v>
      </c>
      <c r="C44" s="280"/>
      <c r="D44" s="275"/>
      <c r="E44" s="281" t="s">
        <v>262</v>
      </c>
      <c r="F44" s="282"/>
    </row>
    <row r="45" spans="1:6">
      <c r="A45" s="245"/>
      <c r="B45" s="283"/>
      <c r="C45" s="283"/>
      <c r="D45" s="275"/>
      <c r="E45" s="281" t="s">
        <v>263</v>
      </c>
      <c r="F45" s="282"/>
    </row>
    <row r="46" spans="1:6">
      <c r="A46" s="245"/>
      <c r="B46" s="283" t="s">
        <v>286</v>
      </c>
      <c r="C46" s="283"/>
      <c r="D46" s="275"/>
      <c r="E46" s="329"/>
      <c r="F46" s="323"/>
    </row>
    <row r="47" spans="1:6">
      <c r="A47" s="245"/>
      <c r="B47" s="284"/>
      <c r="C47" s="285"/>
      <c r="D47" s="275"/>
      <c r="E47" s="286" t="s">
        <v>264</v>
      </c>
      <c r="F47" s="287"/>
    </row>
    <row r="48" spans="1:6">
      <c r="A48" s="245"/>
      <c r="B48" s="330"/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287</v>
      </c>
      <c r="C55" s="273"/>
      <c r="D55" s="274" t="s">
        <v>38</v>
      </c>
      <c r="E55" s="273"/>
      <c r="F55" s="301"/>
    </row>
    <row r="56" spans="1:6">
      <c r="A56" s="245"/>
      <c r="B56" s="283" t="s">
        <v>288</v>
      </c>
      <c r="C56" s="283"/>
      <c r="D56" s="275"/>
      <c r="E56" s="273"/>
      <c r="F56" s="301"/>
    </row>
    <row r="57" spans="1:6">
      <c r="A57" s="245"/>
      <c r="B57" s="283" t="s">
        <v>289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7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274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79" t="s">
        <v>4</v>
      </c>
      <c r="E3" s="80" t="s">
        <v>5</v>
      </c>
      <c r="F3" s="81" t="s">
        <v>6</v>
      </c>
    </row>
    <row r="4" spans="1:9" ht="21.75" customHeight="1">
      <c r="A4" s="77" t="s">
        <v>7</v>
      </c>
      <c r="B4" s="217">
        <v>550000</v>
      </c>
      <c r="C4" s="218"/>
      <c r="D4" s="219">
        <v>14</v>
      </c>
      <c r="E4" s="221">
        <v>41</v>
      </c>
      <c r="F4" s="223">
        <v>34182</v>
      </c>
    </row>
    <row r="5" spans="1:9" ht="23.1" customHeight="1">
      <c r="A5" s="77" t="s">
        <v>8</v>
      </c>
      <c r="B5" s="225">
        <f>B6-B4</f>
        <v>844000</v>
      </c>
      <c r="C5" s="226"/>
      <c r="D5" s="220"/>
      <c r="E5" s="222"/>
      <c r="F5" s="224"/>
    </row>
    <row r="6" spans="1:9">
      <c r="A6" s="10" t="s">
        <v>9</v>
      </c>
      <c r="B6" s="227">
        <v>1394000</v>
      </c>
      <c r="C6" s="228"/>
      <c r="D6" s="229" t="s">
        <v>10</v>
      </c>
      <c r="E6" s="230"/>
      <c r="F6" s="235">
        <v>27</v>
      </c>
    </row>
    <row r="7" spans="1:9">
      <c r="A7" s="11" t="s">
        <v>11</v>
      </c>
      <c r="B7" s="88">
        <f>B6+'8.10'!B7</f>
        <v>13417500</v>
      </c>
      <c r="C7" s="13">
        <f>B7/B8</f>
        <v>0.24395454545454545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86" t="s">
        <v>15</v>
      </c>
      <c r="C10" s="86" t="s">
        <v>16</v>
      </c>
      <c r="D10" s="204" t="s">
        <v>17</v>
      </c>
      <c r="E10" s="86" t="s">
        <v>15</v>
      </c>
      <c r="F10" s="87" t="s">
        <v>16</v>
      </c>
    </row>
    <row r="11" spans="1:9" ht="20.100000000000001" customHeight="1">
      <c r="A11" s="202"/>
      <c r="B11" s="84" t="s">
        <v>195</v>
      </c>
      <c r="C11" s="18">
        <v>6</v>
      </c>
      <c r="D11" s="205"/>
      <c r="E11" s="84" t="s">
        <v>198</v>
      </c>
      <c r="F11" s="19">
        <v>0.09</v>
      </c>
    </row>
    <row r="12" spans="1:9" ht="18" customHeight="1">
      <c r="A12" s="202"/>
      <c r="B12" s="84" t="s">
        <v>284</v>
      </c>
      <c r="C12" s="18">
        <v>4</v>
      </c>
      <c r="D12" s="205"/>
      <c r="E12" s="84" t="s">
        <v>175</v>
      </c>
      <c r="F12" s="19">
        <v>0.09</v>
      </c>
    </row>
    <row r="13" spans="1:9" ht="17.100000000000001" customHeight="1">
      <c r="A13" s="203"/>
      <c r="B13" s="84" t="s">
        <v>178</v>
      </c>
      <c r="C13" s="18">
        <v>5</v>
      </c>
      <c r="D13" s="206"/>
      <c r="E13" s="82" t="s">
        <v>53</v>
      </c>
      <c r="F13" s="21">
        <v>0.04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86" t="s">
        <v>19</v>
      </c>
      <c r="C15" s="86" t="s">
        <v>20</v>
      </c>
      <c r="D15" s="86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84"/>
      <c r="E16" s="247"/>
      <c r="F16" s="248"/>
    </row>
    <row r="17" spans="1:6">
      <c r="A17" s="245"/>
      <c r="B17" s="26"/>
      <c r="C17" s="84"/>
      <c r="D17" s="84"/>
      <c r="E17" s="247"/>
      <c r="F17" s="248"/>
    </row>
    <row r="18" spans="1:6">
      <c r="A18" s="245"/>
      <c r="B18" s="26"/>
      <c r="C18" s="26"/>
      <c r="D18" s="84"/>
      <c r="E18" s="247"/>
      <c r="F18" s="248"/>
    </row>
    <row r="19" spans="1:6">
      <c r="A19" s="245"/>
      <c r="B19" s="26"/>
      <c r="C19" s="84"/>
      <c r="D19" s="84"/>
      <c r="E19" s="247"/>
      <c r="F19" s="248"/>
    </row>
    <row r="20" spans="1:6">
      <c r="A20" s="245"/>
      <c r="B20" s="26"/>
      <c r="C20" s="84"/>
      <c r="D20" s="84"/>
      <c r="E20" s="247"/>
      <c r="F20" s="248"/>
    </row>
    <row r="21" spans="1:6">
      <c r="A21" s="245"/>
      <c r="B21" s="26"/>
      <c r="C21" s="84"/>
      <c r="D21" s="84"/>
      <c r="E21" s="247"/>
      <c r="F21" s="248"/>
    </row>
    <row r="22" spans="1:6" ht="18" thickBot="1">
      <c r="A22" s="246"/>
      <c r="B22" s="90"/>
      <c r="C22" s="91"/>
      <c r="D22" s="91"/>
      <c r="E22" s="332"/>
      <c r="F22" s="333"/>
    </row>
    <row r="23" spans="1:6" ht="18" thickTop="1">
      <c r="A23" s="251" t="s">
        <v>24</v>
      </c>
      <c r="B23" s="89">
        <v>0.2986111111111111</v>
      </c>
      <c r="C23" s="54" t="s">
        <v>267</v>
      </c>
      <c r="D23" s="83">
        <v>3</v>
      </c>
      <c r="E23" s="334" t="s">
        <v>268</v>
      </c>
      <c r="F23" s="334"/>
    </row>
    <row r="24" spans="1:6">
      <c r="A24" s="245"/>
      <c r="B24" s="26">
        <v>0.3125</v>
      </c>
      <c r="C24" s="84" t="s">
        <v>269</v>
      </c>
      <c r="D24" s="84">
        <v>6</v>
      </c>
      <c r="E24" s="253" t="s">
        <v>270</v>
      </c>
      <c r="F24" s="254"/>
    </row>
    <row r="25" spans="1:6">
      <c r="A25" s="245"/>
      <c r="B25" s="26">
        <v>0.3125</v>
      </c>
      <c r="C25" s="84" t="s">
        <v>271</v>
      </c>
      <c r="D25" s="84" t="s">
        <v>272</v>
      </c>
      <c r="E25" s="253" t="s">
        <v>273</v>
      </c>
      <c r="F25" s="254"/>
    </row>
    <row r="26" spans="1:6">
      <c r="A26" s="245"/>
      <c r="B26" s="26"/>
      <c r="C26" s="84"/>
      <c r="D26" s="84"/>
      <c r="E26" s="255"/>
      <c r="F26" s="256"/>
    </row>
    <row r="27" spans="1:6">
      <c r="A27" s="245"/>
      <c r="B27" s="54"/>
      <c r="C27" s="26"/>
      <c r="D27" s="84"/>
      <c r="E27" s="247"/>
      <c r="F27" s="248"/>
    </row>
    <row r="28" spans="1:6">
      <c r="A28" s="245"/>
      <c r="B28" s="26"/>
      <c r="C28" s="84"/>
      <c r="D28" s="84"/>
      <c r="E28" s="255"/>
      <c r="F28" s="256"/>
    </row>
    <row r="29" spans="1:6">
      <c r="A29" s="245"/>
      <c r="B29" s="26"/>
      <c r="C29" s="26"/>
      <c r="D29" s="84"/>
      <c r="E29" s="247"/>
      <c r="F29" s="248"/>
    </row>
    <row r="30" spans="1:6">
      <c r="A30" s="245"/>
      <c r="B30" s="26"/>
      <c r="C30" s="84"/>
      <c r="D30" s="84"/>
      <c r="E30" s="247"/>
      <c r="F30" s="248"/>
    </row>
    <row r="31" spans="1:6">
      <c r="A31" s="245"/>
      <c r="B31" s="26"/>
      <c r="C31" s="84"/>
      <c r="D31" s="84"/>
      <c r="E31" s="247"/>
      <c r="F31" s="248"/>
    </row>
    <row r="32" spans="1:6">
      <c r="A32" s="245"/>
      <c r="B32" s="26"/>
      <c r="C32" s="84"/>
      <c r="D32" s="84"/>
      <c r="E32" s="247"/>
      <c r="F32" s="248"/>
    </row>
    <row r="33" spans="1:6">
      <c r="A33" s="245"/>
      <c r="B33" s="26"/>
      <c r="C33" s="84"/>
      <c r="D33" s="84"/>
      <c r="E33" s="247"/>
      <c r="F33" s="248"/>
    </row>
    <row r="34" spans="1:6">
      <c r="A34" s="245"/>
      <c r="B34" s="26"/>
      <c r="C34" s="84"/>
      <c r="D34" s="84"/>
      <c r="E34" s="247"/>
      <c r="F34" s="248"/>
    </row>
    <row r="35" spans="1:6">
      <c r="A35" s="252"/>
      <c r="B35" s="33"/>
      <c r="C35" s="85"/>
      <c r="D35" s="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254</v>
      </c>
    </row>
    <row r="39" spans="1:6">
      <c r="A39" s="263" t="s">
        <v>29</v>
      </c>
      <c r="B39" s="263"/>
      <c r="C39" s="264"/>
      <c r="D39" s="264"/>
      <c r="E39" s="39" t="s">
        <v>29</v>
      </c>
      <c r="F39" s="78" t="s">
        <v>71</v>
      </c>
    </row>
    <row r="40" spans="1:6">
      <c r="A40" s="263" t="s">
        <v>30</v>
      </c>
      <c r="B40" s="263"/>
      <c r="C40" s="264"/>
      <c r="D40" s="264"/>
      <c r="E40" s="39" t="s">
        <v>31</v>
      </c>
      <c r="F40" s="78" t="s">
        <v>101</v>
      </c>
    </row>
    <row r="41" spans="1:6">
      <c r="A41" s="263"/>
      <c r="B41" s="263"/>
      <c r="C41" s="264"/>
      <c r="D41" s="264"/>
      <c r="E41" s="39" t="s">
        <v>32</v>
      </c>
      <c r="F41" s="78" t="s">
        <v>73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275</v>
      </c>
      <c r="F43" s="278"/>
    </row>
    <row r="44" spans="1:6">
      <c r="A44" s="245"/>
      <c r="B44" s="279" t="s">
        <v>290</v>
      </c>
      <c r="C44" s="280"/>
      <c r="D44" s="275"/>
      <c r="E44" s="281" t="s">
        <v>276</v>
      </c>
      <c r="F44" s="282"/>
    </row>
    <row r="45" spans="1:6">
      <c r="A45" s="245"/>
      <c r="D45" s="275"/>
      <c r="E45" s="281" t="s">
        <v>277</v>
      </c>
      <c r="F45" s="282"/>
    </row>
    <row r="46" spans="1:6">
      <c r="A46" s="245"/>
      <c r="B46" s="283"/>
      <c r="C46" s="283"/>
      <c r="D46" s="275"/>
      <c r="E46" s="335" t="s">
        <v>278</v>
      </c>
      <c r="F46" s="336"/>
    </row>
    <row r="47" spans="1:6">
      <c r="A47" s="245"/>
      <c r="B47" s="283"/>
      <c r="C47" s="283"/>
      <c r="D47" s="275"/>
      <c r="E47" s="337" t="s">
        <v>279</v>
      </c>
      <c r="F47" s="338"/>
    </row>
    <row r="48" spans="1:6">
      <c r="A48" s="245"/>
      <c r="B48" s="330"/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 t="s">
        <v>280</v>
      </c>
      <c r="F49" s="294"/>
    </row>
    <row r="50" spans="1:6" ht="18" customHeight="1">
      <c r="A50" s="245"/>
      <c r="B50" s="289"/>
      <c r="C50" s="289"/>
      <c r="D50" s="275"/>
      <c r="E50" s="293" t="s">
        <v>281</v>
      </c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291</v>
      </c>
      <c r="C55" s="273"/>
      <c r="D55" s="274" t="s">
        <v>38</v>
      </c>
      <c r="E55" s="273" t="s">
        <v>282</v>
      </c>
      <c r="F55" s="301"/>
    </row>
    <row r="56" spans="1:6">
      <c r="A56" s="245"/>
      <c r="B56" s="283" t="s">
        <v>292</v>
      </c>
      <c r="C56" s="283"/>
      <c r="D56" s="275"/>
      <c r="E56" s="273" t="s">
        <v>283</v>
      </c>
      <c r="F56" s="301"/>
    </row>
    <row r="57" spans="1:6">
      <c r="A57" s="245"/>
      <c r="B57" s="283" t="s">
        <v>293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68:F68"/>
    <mergeCell ref="B60:C60"/>
    <mergeCell ref="E60:F60"/>
    <mergeCell ref="A61:F61"/>
    <mergeCell ref="A62:D62"/>
    <mergeCell ref="E62:F62"/>
    <mergeCell ref="A63:A66"/>
    <mergeCell ref="D63:D66"/>
    <mergeCell ref="B57:C57"/>
    <mergeCell ref="E57:F57"/>
    <mergeCell ref="B58:C58"/>
    <mergeCell ref="E58:F58"/>
    <mergeCell ref="A67:F67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A43:A53"/>
    <mergeCell ref="B43:C43"/>
    <mergeCell ref="D43:D53"/>
    <mergeCell ref="E43:F43"/>
    <mergeCell ref="B44:C44"/>
    <mergeCell ref="E44:F44"/>
    <mergeCell ref="B47:C47"/>
    <mergeCell ref="E45:F45"/>
    <mergeCell ref="B46:C46"/>
    <mergeCell ref="E46:F46"/>
    <mergeCell ref="E47:F47"/>
    <mergeCell ref="B48:C48"/>
    <mergeCell ref="E48:F48"/>
    <mergeCell ref="B49:C49"/>
    <mergeCell ref="E49:F49"/>
    <mergeCell ref="B50:C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9" workbookViewId="0">
      <selection activeCell="E47" sqref="E47:F4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7.77734375" style="5" customWidth="1"/>
    <col min="7" max="7" width="47.77734375" style="1" customWidth="1"/>
    <col min="8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248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79" t="s">
        <v>4</v>
      </c>
      <c r="E3" s="80" t="s">
        <v>5</v>
      </c>
      <c r="F3" s="81" t="s">
        <v>6</v>
      </c>
    </row>
    <row r="4" spans="1:9" ht="21.75" customHeight="1">
      <c r="A4" s="77" t="s">
        <v>7</v>
      </c>
      <c r="B4" s="217">
        <v>260000</v>
      </c>
      <c r="C4" s="218"/>
      <c r="D4" s="219">
        <v>20</v>
      </c>
      <c r="E4" s="221">
        <v>70</v>
      </c>
      <c r="F4" s="223">
        <v>50878</v>
      </c>
    </row>
    <row r="5" spans="1:9" ht="23.1" customHeight="1">
      <c r="A5" s="77" t="s">
        <v>8</v>
      </c>
      <c r="B5" s="225">
        <f>B6-B4</f>
        <v>2799500</v>
      </c>
      <c r="C5" s="226"/>
      <c r="D5" s="220"/>
      <c r="E5" s="222"/>
      <c r="F5" s="224"/>
    </row>
    <row r="6" spans="1:9">
      <c r="A6" s="10" t="s">
        <v>9</v>
      </c>
      <c r="B6" s="227">
        <v>3059500</v>
      </c>
      <c r="C6" s="228"/>
      <c r="D6" s="229" t="s">
        <v>10</v>
      </c>
      <c r="E6" s="230"/>
      <c r="F6" s="235">
        <v>38</v>
      </c>
    </row>
    <row r="7" spans="1:9">
      <c r="A7" s="11" t="s">
        <v>11</v>
      </c>
      <c r="B7" s="88">
        <f>'8.11'!B7+'8.12'!B6:C6</f>
        <v>16477000</v>
      </c>
      <c r="C7" s="13">
        <f>B7/B8</f>
        <v>0.29958181818181817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86" t="s">
        <v>15</v>
      </c>
      <c r="C10" s="86" t="s">
        <v>16</v>
      </c>
      <c r="D10" s="204" t="s">
        <v>17</v>
      </c>
      <c r="E10" s="86" t="s">
        <v>15</v>
      </c>
      <c r="F10" s="87" t="s">
        <v>16</v>
      </c>
    </row>
    <row r="11" spans="1:9" ht="20.100000000000001" customHeight="1">
      <c r="A11" s="202"/>
      <c r="B11" s="84" t="s">
        <v>195</v>
      </c>
      <c r="C11" s="18">
        <v>4</v>
      </c>
      <c r="D11" s="205"/>
      <c r="E11" s="84" t="s">
        <v>198</v>
      </c>
      <c r="F11" s="19">
        <v>0.19</v>
      </c>
    </row>
    <row r="12" spans="1:9" ht="18" customHeight="1">
      <c r="A12" s="202"/>
      <c r="B12" s="84" t="s">
        <v>209</v>
      </c>
      <c r="C12" s="18">
        <v>8</v>
      </c>
      <c r="D12" s="205"/>
      <c r="E12" s="84" t="s">
        <v>175</v>
      </c>
      <c r="F12" s="19">
        <v>0.02</v>
      </c>
    </row>
    <row r="13" spans="1:9" ht="17.100000000000001" customHeight="1">
      <c r="A13" s="203"/>
      <c r="B13" s="84" t="s">
        <v>250</v>
      </c>
      <c r="C13" s="18">
        <v>24</v>
      </c>
      <c r="D13" s="206"/>
      <c r="E13" s="82" t="s">
        <v>53</v>
      </c>
      <c r="F13" s="21">
        <v>0.13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86" t="s">
        <v>19</v>
      </c>
      <c r="C15" s="86" t="s">
        <v>20</v>
      </c>
      <c r="D15" s="86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234</v>
      </c>
      <c r="D16" s="84">
        <v>3</v>
      </c>
      <c r="E16" s="247"/>
      <c r="F16" s="248"/>
    </row>
    <row r="17" spans="1:6">
      <c r="A17" s="245"/>
      <c r="B17" s="26"/>
      <c r="C17" s="84"/>
      <c r="D17" s="84"/>
      <c r="E17" s="247"/>
      <c r="F17" s="248"/>
    </row>
    <row r="18" spans="1:6">
      <c r="A18" s="245"/>
      <c r="B18" s="26"/>
      <c r="C18" s="26"/>
      <c r="D18" s="84"/>
      <c r="E18" s="247"/>
      <c r="F18" s="248"/>
    </row>
    <row r="19" spans="1:6">
      <c r="A19" s="245"/>
      <c r="B19" s="26"/>
      <c r="C19" s="84"/>
      <c r="D19" s="84"/>
      <c r="E19" s="247"/>
      <c r="F19" s="248"/>
    </row>
    <row r="20" spans="1:6">
      <c r="A20" s="245"/>
      <c r="B20" s="26"/>
      <c r="C20" s="84"/>
      <c r="D20" s="84"/>
      <c r="E20" s="247"/>
      <c r="F20" s="248"/>
    </row>
    <row r="21" spans="1:6">
      <c r="A21" s="245"/>
      <c r="B21" s="26"/>
      <c r="C21" s="84"/>
      <c r="D21" s="84"/>
      <c r="E21" s="247"/>
      <c r="F21" s="248"/>
    </row>
    <row r="22" spans="1:6" ht="18" thickBot="1">
      <c r="A22" s="246"/>
      <c r="B22" s="90"/>
      <c r="C22" s="91"/>
      <c r="D22" s="91"/>
      <c r="E22" s="332"/>
      <c r="F22" s="333"/>
    </row>
    <row r="23" spans="1:6" ht="18" thickTop="1">
      <c r="A23" s="251" t="s">
        <v>24</v>
      </c>
      <c r="B23" s="89">
        <v>0.25</v>
      </c>
      <c r="C23" s="54" t="s">
        <v>235</v>
      </c>
      <c r="D23" s="83">
        <v>2</v>
      </c>
      <c r="E23" s="334"/>
      <c r="F23" s="334"/>
    </row>
    <row r="24" spans="1:6">
      <c r="A24" s="245"/>
      <c r="B24" s="26">
        <v>0.29166666666666669</v>
      </c>
      <c r="C24" s="84" t="s">
        <v>236</v>
      </c>
      <c r="D24" s="84">
        <v>3</v>
      </c>
      <c r="E24" s="253"/>
      <c r="F24" s="254"/>
    </row>
    <row r="25" spans="1:6">
      <c r="A25" s="245"/>
      <c r="B25" s="26">
        <v>0.29166666666666669</v>
      </c>
      <c r="C25" s="84" t="s">
        <v>237</v>
      </c>
      <c r="D25" s="84">
        <v>24</v>
      </c>
      <c r="E25" s="253" t="s">
        <v>238</v>
      </c>
      <c r="F25" s="254"/>
    </row>
    <row r="26" spans="1:6">
      <c r="A26" s="245"/>
      <c r="B26" s="26"/>
      <c r="C26" s="84"/>
      <c r="D26" s="84"/>
      <c r="E26" s="255"/>
      <c r="F26" s="256"/>
    </row>
    <row r="27" spans="1:6">
      <c r="A27" s="245"/>
      <c r="B27" s="54"/>
      <c r="C27" s="26"/>
      <c r="D27" s="84"/>
      <c r="E27" s="247"/>
      <c r="F27" s="248"/>
    </row>
    <row r="28" spans="1:6">
      <c r="A28" s="245"/>
      <c r="B28" s="26"/>
      <c r="C28" s="84"/>
      <c r="D28" s="84"/>
      <c r="E28" s="255"/>
      <c r="F28" s="256"/>
    </row>
    <row r="29" spans="1:6">
      <c r="A29" s="245"/>
      <c r="B29" s="26"/>
      <c r="C29" s="26"/>
      <c r="D29" s="84"/>
      <c r="E29" s="247"/>
      <c r="F29" s="248"/>
    </row>
    <row r="30" spans="1:6">
      <c r="A30" s="245"/>
      <c r="B30" s="26"/>
      <c r="C30" s="84"/>
      <c r="D30" s="84"/>
      <c r="E30" s="247"/>
      <c r="F30" s="248"/>
    </row>
    <row r="31" spans="1:6">
      <c r="A31" s="245"/>
      <c r="B31" s="26"/>
      <c r="C31" s="84"/>
      <c r="D31" s="84"/>
      <c r="E31" s="247"/>
      <c r="F31" s="248"/>
    </row>
    <row r="32" spans="1:6">
      <c r="A32" s="245"/>
      <c r="B32" s="26"/>
      <c r="C32" s="84"/>
      <c r="D32" s="84"/>
      <c r="E32" s="247"/>
      <c r="F32" s="248"/>
    </row>
    <row r="33" spans="1:6">
      <c r="A33" s="245"/>
      <c r="B33" s="26"/>
      <c r="C33" s="84"/>
      <c r="D33" s="84"/>
      <c r="E33" s="247"/>
      <c r="F33" s="248"/>
    </row>
    <row r="34" spans="1:6">
      <c r="A34" s="245"/>
      <c r="B34" s="26"/>
      <c r="C34" s="84"/>
      <c r="D34" s="84"/>
      <c r="E34" s="247"/>
      <c r="F34" s="248"/>
    </row>
    <row r="35" spans="1:6">
      <c r="A35" s="252"/>
      <c r="B35" s="33"/>
      <c r="C35" s="85"/>
      <c r="D35" s="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78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78" t="s">
        <v>239</v>
      </c>
    </row>
    <row r="41" spans="1:6">
      <c r="A41" s="263"/>
      <c r="B41" s="263"/>
      <c r="C41" s="264"/>
      <c r="D41" s="264"/>
      <c r="E41" s="39" t="s">
        <v>32</v>
      </c>
      <c r="F41" s="78" t="s">
        <v>73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 t="s">
        <v>294</v>
      </c>
      <c r="C44" s="280"/>
      <c r="D44" s="275"/>
      <c r="E44" s="281" t="s">
        <v>240</v>
      </c>
      <c r="F44" s="282"/>
    </row>
    <row r="45" spans="1:6">
      <c r="A45" s="245"/>
      <c r="B45" s="283"/>
      <c r="C45" s="283"/>
      <c r="D45" s="275"/>
      <c r="E45" s="281" t="s">
        <v>241</v>
      </c>
      <c r="F45" s="282"/>
    </row>
    <row r="46" spans="1:6">
      <c r="A46" s="245"/>
      <c r="B46" s="283"/>
      <c r="C46" s="283"/>
      <c r="D46" s="275"/>
      <c r="E46" s="329"/>
      <c r="F46" s="323"/>
    </row>
    <row r="47" spans="1:6">
      <c r="A47" s="245"/>
      <c r="B47" s="284"/>
      <c r="C47" s="285"/>
      <c r="D47" s="275"/>
      <c r="E47" s="286" t="s">
        <v>242</v>
      </c>
      <c r="F47" s="287"/>
    </row>
    <row r="48" spans="1:6">
      <c r="A48" s="245"/>
      <c r="B48" s="330"/>
      <c r="C48" s="289"/>
      <c r="D48" s="275"/>
      <c r="E48" s="293" t="s">
        <v>243</v>
      </c>
      <c r="F48" s="294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 t="s">
        <v>244</v>
      </c>
      <c r="F50" s="294"/>
    </row>
    <row r="51" spans="1:6" ht="18" customHeight="1">
      <c r="A51" s="246"/>
      <c r="B51" s="289"/>
      <c r="C51" s="289"/>
      <c r="D51" s="276"/>
      <c r="E51" s="295" t="s">
        <v>245</v>
      </c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295</v>
      </c>
      <c r="C55" s="273"/>
      <c r="D55" s="274" t="s">
        <v>38</v>
      </c>
      <c r="E55" s="273"/>
      <c r="F55" s="301"/>
    </row>
    <row r="56" spans="1:6">
      <c r="A56" s="245"/>
      <c r="B56" s="283" t="s">
        <v>296</v>
      </c>
      <c r="C56" s="283"/>
      <c r="D56" s="275"/>
      <c r="E56" s="273"/>
      <c r="F56" s="301"/>
    </row>
    <row r="57" spans="1:6">
      <c r="A57" s="245"/>
      <c r="B57" s="283"/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60990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>
        <v>5690</v>
      </c>
      <c r="C64" s="44" t="s">
        <v>246</v>
      </c>
      <c r="D64" s="205"/>
      <c r="E64" s="45">
        <v>55300</v>
      </c>
      <c r="F64" s="46" t="s">
        <v>247</v>
      </c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9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249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79" t="s">
        <v>4</v>
      </c>
      <c r="E3" s="80" t="s">
        <v>5</v>
      </c>
      <c r="F3" s="81" t="s">
        <v>6</v>
      </c>
    </row>
    <row r="4" spans="1:9" ht="21.75" customHeight="1">
      <c r="A4" s="77" t="s">
        <v>7</v>
      </c>
      <c r="B4" s="217">
        <v>380000</v>
      </c>
      <c r="C4" s="218"/>
      <c r="D4" s="219">
        <v>22</v>
      </c>
      <c r="E4" s="221">
        <v>50</v>
      </c>
      <c r="F4" s="223">
        <v>26180</v>
      </c>
    </row>
    <row r="5" spans="1:9" ht="23.1" customHeight="1">
      <c r="A5" s="77" t="s">
        <v>8</v>
      </c>
      <c r="B5" s="225">
        <f>B6-B4</f>
        <v>1029000</v>
      </c>
      <c r="C5" s="226"/>
      <c r="D5" s="220"/>
      <c r="E5" s="222"/>
      <c r="F5" s="224"/>
    </row>
    <row r="6" spans="1:9">
      <c r="A6" s="10" t="s">
        <v>9</v>
      </c>
      <c r="B6" s="227">
        <v>1409000</v>
      </c>
      <c r="C6" s="228"/>
      <c r="D6" s="229" t="s">
        <v>10</v>
      </c>
      <c r="E6" s="230"/>
      <c r="F6" s="235">
        <v>34</v>
      </c>
    </row>
    <row r="7" spans="1:9">
      <c r="A7" s="11" t="s">
        <v>11</v>
      </c>
      <c r="B7" s="88">
        <f>B6+'8.12'!B7</f>
        <v>17886000</v>
      </c>
      <c r="C7" s="13">
        <f>B7/B8</f>
        <v>0.32519999999999999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86" t="s">
        <v>15</v>
      </c>
      <c r="C10" s="86" t="s">
        <v>16</v>
      </c>
      <c r="D10" s="204" t="s">
        <v>17</v>
      </c>
      <c r="E10" s="86" t="s">
        <v>15</v>
      </c>
      <c r="F10" s="87" t="s">
        <v>16</v>
      </c>
    </row>
    <row r="11" spans="1:9" ht="20.100000000000001" customHeight="1">
      <c r="A11" s="202"/>
      <c r="B11" s="84" t="s">
        <v>195</v>
      </c>
      <c r="C11" s="18">
        <v>5</v>
      </c>
      <c r="D11" s="205"/>
      <c r="E11" s="84" t="s">
        <v>198</v>
      </c>
      <c r="F11" s="19">
        <v>0.16</v>
      </c>
    </row>
    <row r="12" spans="1:9" ht="18" customHeight="1">
      <c r="A12" s="202"/>
      <c r="B12" s="84" t="s">
        <v>209</v>
      </c>
      <c r="C12" s="18">
        <v>4</v>
      </c>
      <c r="D12" s="205"/>
      <c r="E12" s="84" t="s">
        <v>175</v>
      </c>
      <c r="F12" s="19">
        <v>0.08</v>
      </c>
    </row>
    <row r="13" spans="1:9" ht="17.100000000000001" customHeight="1">
      <c r="A13" s="203"/>
      <c r="B13" s="84" t="s">
        <v>260</v>
      </c>
      <c r="C13" s="18">
        <v>7</v>
      </c>
      <c r="D13" s="206"/>
      <c r="E13" s="82" t="s">
        <v>53</v>
      </c>
      <c r="F13" s="21">
        <v>7.0000000000000007E-2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86" t="s">
        <v>19</v>
      </c>
      <c r="C15" s="86" t="s">
        <v>20</v>
      </c>
      <c r="D15" s="86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232</v>
      </c>
      <c r="D16" s="84">
        <v>2</v>
      </c>
      <c r="E16" s="247"/>
      <c r="F16" s="248"/>
    </row>
    <row r="17" spans="1:6">
      <c r="A17" s="245"/>
      <c r="B17" s="26"/>
      <c r="C17" s="84"/>
      <c r="D17" s="84"/>
      <c r="E17" s="247"/>
      <c r="F17" s="248"/>
    </row>
    <row r="18" spans="1:6">
      <c r="A18" s="245"/>
      <c r="B18" s="26"/>
      <c r="C18" s="26"/>
      <c r="D18" s="84"/>
      <c r="E18" s="247"/>
      <c r="F18" s="248"/>
    </row>
    <row r="19" spans="1:6">
      <c r="A19" s="245"/>
      <c r="B19" s="26"/>
      <c r="C19" s="84"/>
      <c r="D19" s="84"/>
      <c r="E19" s="247"/>
      <c r="F19" s="248"/>
    </row>
    <row r="20" spans="1:6">
      <c r="A20" s="245"/>
      <c r="B20" s="26"/>
      <c r="C20" s="84"/>
      <c r="D20" s="84"/>
      <c r="E20" s="247"/>
      <c r="F20" s="248"/>
    </row>
    <row r="21" spans="1:6">
      <c r="A21" s="245"/>
      <c r="B21" s="26"/>
      <c r="C21" s="84"/>
      <c r="D21" s="84"/>
      <c r="E21" s="247"/>
      <c r="F21" s="248"/>
    </row>
    <row r="22" spans="1:6" ht="18" thickBot="1">
      <c r="A22" s="246"/>
      <c r="B22" s="90"/>
      <c r="C22" s="91"/>
      <c r="D22" s="91"/>
      <c r="E22" s="332"/>
      <c r="F22" s="333"/>
    </row>
    <row r="23" spans="1:6" ht="18" thickTop="1">
      <c r="A23" s="251" t="s">
        <v>24</v>
      </c>
      <c r="B23" s="89">
        <v>0.29166666666666669</v>
      </c>
      <c r="C23" s="54" t="s">
        <v>233</v>
      </c>
      <c r="D23" s="83">
        <v>6</v>
      </c>
      <c r="E23" s="334" t="s">
        <v>261</v>
      </c>
      <c r="F23" s="334"/>
    </row>
    <row r="24" spans="1:6">
      <c r="A24" s="245"/>
      <c r="B24" s="26">
        <v>0.29166666666666669</v>
      </c>
      <c r="C24" s="84" t="s">
        <v>251</v>
      </c>
      <c r="D24" s="84">
        <v>2</v>
      </c>
      <c r="E24" s="253"/>
      <c r="F24" s="254"/>
    </row>
    <row r="25" spans="1:6">
      <c r="A25" s="245"/>
      <c r="B25" s="26">
        <v>0.3125</v>
      </c>
      <c r="C25" s="84" t="s">
        <v>252</v>
      </c>
      <c r="D25" s="84">
        <v>6</v>
      </c>
      <c r="E25" s="253"/>
      <c r="F25" s="254"/>
    </row>
    <row r="26" spans="1:6">
      <c r="A26" s="245"/>
      <c r="B26" s="26"/>
      <c r="C26" s="84"/>
      <c r="D26" s="84"/>
      <c r="E26" s="255"/>
      <c r="F26" s="256"/>
    </row>
    <row r="27" spans="1:6">
      <c r="A27" s="245"/>
      <c r="B27" s="54"/>
      <c r="C27" s="26"/>
      <c r="D27" s="84"/>
      <c r="E27" s="247"/>
      <c r="F27" s="248"/>
    </row>
    <row r="28" spans="1:6">
      <c r="A28" s="245"/>
      <c r="B28" s="26"/>
      <c r="C28" s="84"/>
      <c r="D28" s="84"/>
      <c r="E28" s="255"/>
      <c r="F28" s="256"/>
    </row>
    <row r="29" spans="1:6">
      <c r="A29" s="245"/>
      <c r="B29" s="26"/>
      <c r="C29" s="26"/>
      <c r="D29" s="84"/>
      <c r="E29" s="247"/>
      <c r="F29" s="248"/>
    </row>
    <row r="30" spans="1:6">
      <c r="A30" s="245"/>
      <c r="B30" s="26"/>
      <c r="C30" s="84"/>
      <c r="D30" s="84"/>
      <c r="E30" s="247"/>
      <c r="F30" s="248"/>
    </row>
    <row r="31" spans="1:6">
      <c r="A31" s="245"/>
      <c r="B31" s="26"/>
      <c r="C31" s="84"/>
      <c r="D31" s="84"/>
      <c r="E31" s="247"/>
      <c r="F31" s="248"/>
    </row>
    <row r="32" spans="1:6">
      <c r="A32" s="245"/>
      <c r="B32" s="26"/>
      <c r="C32" s="84"/>
      <c r="D32" s="84"/>
      <c r="E32" s="247"/>
      <c r="F32" s="248"/>
    </row>
    <row r="33" spans="1:6">
      <c r="A33" s="245"/>
      <c r="B33" s="26"/>
      <c r="C33" s="84"/>
      <c r="D33" s="84"/>
      <c r="E33" s="247"/>
      <c r="F33" s="248"/>
    </row>
    <row r="34" spans="1:6">
      <c r="A34" s="245"/>
      <c r="B34" s="26"/>
      <c r="C34" s="84"/>
      <c r="D34" s="84"/>
      <c r="E34" s="247"/>
      <c r="F34" s="248"/>
    </row>
    <row r="35" spans="1:6">
      <c r="A35" s="252"/>
      <c r="B35" s="33"/>
      <c r="C35" s="85"/>
      <c r="D35" s="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92" t="s">
        <v>255</v>
      </c>
    </row>
    <row r="40" spans="1:6">
      <c r="A40" s="263" t="s">
        <v>30</v>
      </c>
      <c r="B40" s="263"/>
      <c r="C40" s="264"/>
      <c r="D40" s="264"/>
      <c r="E40" s="39" t="s">
        <v>31</v>
      </c>
      <c r="F40" s="92" t="s">
        <v>253</v>
      </c>
    </row>
    <row r="41" spans="1:6">
      <c r="A41" s="263"/>
      <c r="B41" s="263"/>
      <c r="C41" s="264"/>
      <c r="D41" s="264"/>
      <c r="E41" s="39" t="s">
        <v>32</v>
      </c>
      <c r="F41" s="92" t="s">
        <v>256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281" t="s">
        <v>211</v>
      </c>
      <c r="F44" s="282"/>
    </row>
    <row r="45" spans="1:6">
      <c r="A45" s="245"/>
      <c r="B45" s="283" t="s">
        <v>216</v>
      </c>
      <c r="C45" s="283"/>
      <c r="D45" s="275"/>
      <c r="E45" s="281" t="s">
        <v>259</v>
      </c>
      <c r="F45" s="282"/>
    </row>
    <row r="46" spans="1:6">
      <c r="A46" s="245"/>
      <c r="B46" s="283" t="s">
        <v>297</v>
      </c>
      <c r="C46" s="283"/>
      <c r="D46" s="275"/>
      <c r="E46" s="329"/>
      <c r="F46" s="323"/>
    </row>
    <row r="47" spans="1:6">
      <c r="A47" s="245"/>
      <c r="B47" s="284"/>
      <c r="C47" s="285"/>
      <c r="D47" s="275"/>
      <c r="E47" s="339" t="s">
        <v>257</v>
      </c>
      <c r="F47" s="340"/>
    </row>
    <row r="48" spans="1:6">
      <c r="A48" s="245"/>
      <c r="B48" s="330" t="s">
        <v>217</v>
      </c>
      <c r="C48" s="289"/>
      <c r="D48" s="275"/>
      <c r="E48" s="290" t="s">
        <v>258</v>
      </c>
      <c r="F48" s="291"/>
    </row>
    <row r="49" spans="1:6" ht="18" customHeight="1">
      <c r="A49" s="245"/>
      <c r="B49" s="292"/>
      <c r="C49" s="292"/>
      <c r="D49" s="275"/>
      <c r="E49" s="286"/>
      <c r="F49" s="287"/>
    </row>
    <row r="50" spans="1:6" ht="18" customHeight="1">
      <c r="A50" s="245"/>
      <c r="B50" s="289"/>
      <c r="C50" s="289"/>
      <c r="D50" s="275"/>
      <c r="E50" s="324"/>
      <c r="F50" s="325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298</v>
      </c>
      <c r="C55" s="273"/>
      <c r="D55" s="274" t="s">
        <v>38</v>
      </c>
      <c r="E55" s="273"/>
      <c r="F55" s="301"/>
    </row>
    <row r="56" spans="1:6">
      <c r="A56" s="245"/>
      <c r="B56" s="283" t="s">
        <v>299</v>
      </c>
      <c r="C56" s="283"/>
      <c r="D56" s="275"/>
      <c r="E56" s="273"/>
      <c r="F56" s="301"/>
    </row>
    <row r="57" spans="1:6">
      <c r="A57" s="245"/>
      <c r="B57" s="283" t="s">
        <v>300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7" workbookViewId="0">
      <selection activeCell="G21" sqref="G21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266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79" t="s">
        <v>4</v>
      </c>
      <c r="E3" s="80" t="s">
        <v>5</v>
      </c>
      <c r="F3" s="81" t="s">
        <v>6</v>
      </c>
    </row>
    <row r="4" spans="1:9" ht="21.75" customHeight="1">
      <c r="A4" s="77" t="s">
        <v>7</v>
      </c>
      <c r="B4" s="217">
        <v>280000</v>
      </c>
      <c r="C4" s="218"/>
      <c r="D4" s="219">
        <v>15</v>
      </c>
      <c r="E4" s="221">
        <v>40</v>
      </c>
      <c r="F4" s="223">
        <v>24662</v>
      </c>
    </row>
    <row r="5" spans="1:9" ht="23.1" customHeight="1">
      <c r="A5" s="77" t="s">
        <v>8</v>
      </c>
      <c r="B5" s="225">
        <f>B6-B4</f>
        <v>692800</v>
      </c>
      <c r="C5" s="226"/>
      <c r="D5" s="220"/>
      <c r="E5" s="222"/>
      <c r="F5" s="224"/>
    </row>
    <row r="6" spans="1:9">
      <c r="A6" s="10" t="s">
        <v>9</v>
      </c>
      <c r="B6" s="227">
        <v>972800</v>
      </c>
      <c r="C6" s="228"/>
      <c r="D6" s="229" t="s">
        <v>10</v>
      </c>
      <c r="E6" s="230"/>
      <c r="F6" s="235">
        <v>31</v>
      </c>
    </row>
    <row r="7" spans="1:9">
      <c r="A7" s="11" t="s">
        <v>11</v>
      </c>
      <c r="B7" s="88">
        <f>'8.13'!B7+'8.14'!B6:C6</f>
        <v>18858800</v>
      </c>
      <c r="C7" s="13">
        <f>B7/B8</f>
        <v>0.34288727272727271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86" t="s">
        <v>15</v>
      </c>
      <c r="C10" s="86" t="s">
        <v>16</v>
      </c>
      <c r="D10" s="204" t="s">
        <v>17</v>
      </c>
      <c r="E10" s="86" t="s">
        <v>15</v>
      </c>
      <c r="F10" s="87" t="s">
        <v>16</v>
      </c>
    </row>
    <row r="11" spans="1:9" ht="20.100000000000001" customHeight="1">
      <c r="A11" s="202"/>
      <c r="B11" s="84" t="s">
        <v>195</v>
      </c>
      <c r="C11" s="18">
        <v>4</v>
      </c>
      <c r="D11" s="205"/>
      <c r="E11" s="84" t="s">
        <v>198</v>
      </c>
      <c r="F11" s="19">
        <v>7.0000000000000007E-2</v>
      </c>
    </row>
    <row r="12" spans="1:9" ht="18" customHeight="1">
      <c r="A12" s="202"/>
      <c r="B12" s="84" t="s">
        <v>209</v>
      </c>
      <c r="C12" s="18">
        <v>5</v>
      </c>
      <c r="D12" s="205"/>
      <c r="E12" s="84" t="s">
        <v>175</v>
      </c>
      <c r="F12" s="19">
        <v>0.05</v>
      </c>
    </row>
    <row r="13" spans="1:9" ht="17.100000000000001" customHeight="1">
      <c r="A13" s="203"/>
      <c r="B13" s="84" t="s">
        <v>231</v>
      </c>
      <c r="C13" s="18">
        <v>5</v>
      </c>
      <c r="D13" s="206"/>
      <c r="E13" s="82" t="s">
        <v>53</v>
      </c>
      <c r="F13" s="21">
        <v>7.0000000000000007E-2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86" t="s">
        <v>19</v>
      </c>
      <c r="C15" s="86" t="s">
        <v>20</v>
      </c>
      <c r="D15" s="86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84"/>
      <c r="E16" s="247"/>
      <c r="F16" s="248"/>
    </row>
    <row r="17" spans="1:6">
      <c r="A17" s="245"/>
      <c r="B17" s="26"/>
      <c r="C17" s="84"/>
      <c r="D17" s="84"/>
      <c r="E17" s="247"/>
      <c r="F17" s="248"/>
    </row>
    <row r="18" spans="1:6">
      <c r="A18" s="245"/>
      <c r="B18" s="26"/>
      <c r="C18" s="26"/>
      <c r="D18" s="84"/>
      <c r="E18" s="247"/>
      <c r="F18" s="248"/>
    </row>
    <row r="19" spans="1:6">
      <c r="A19" s="245"/>
      <c r="B19" s="26"/>
      <c r="C19" s="84"/>
      <c r="D19" s="84"/>
      <c r="E19" s="247"/>
      <c r="F19" s="248"/>
    </row>
    <row r="20" spans="1:6">
      <c r="A20" s="245"/>
      <c r="B20" s="26"/>
      <c r="C20" s="84"/>
      <c r="D20" s="84"/>
      <c r="E20" s="247"/>
      <c r="F20" s="248"/>
    </row>
    <row r="21" spans="1:6">
      <c r="A21" s="245"/>
      <c r="B21" s="26"/>
      <c r="C21" s="84"/>
      <c r="D21" s="84"/>
      <c r="E21" s="247"/>
      <c r="F21" s="248"/>
    </row>
    <row r="22" spans="1:6" ht="18" thickBot="1">
      <c r="A22" s="246"/>
      <c r="B22" s="90"/>
      <c r="C22" s="91"/>
      <c r="D22" s="91"/>
      <c r="E22" s="332"/>
      <c r="F22" s="333"/>
    </row>
    <row r="23" spans="1:6" ht="18" thickTop="1">
      <c r="A23" s="251" t="s">
        <v>24</v>
      </c>
      <c r="B23" s="89">
        <v>0.27083333333333331</v>
      </c>
      <c r="C23" s="54" t="s">
        <v>222</v>
      </c>
      <c r="D23" s="83">
        <v>5</v>
      </c>
      <c r="E23" s="334"/>
      <c r="F23" s="334"/>
    </row>
    <row r="24" spans="1:6">
      <c r="A24" s="245"/>
      <c r="B24" s="26">
        <v>0.27083333333333331</v>
      </c>
      <c r="C24" s="84" t="s">
        <v>223</v>
      </c>
      <c r="D24" s="84">
        <v>4</v>
      </c>
      <c r="E24" s="253" t="s">
        <v>224</v>
      </c>
      <c r="F24" s="254"/>
    </row>
    <row r="25" spans="1:6">
      <c r="A25" s="245"/>
      <c r="B25" s="26"/>
      <c r="C25" s="84"/>
      <c r="D25" s="84"/>
      <c r="E25" s="253"/>
      <c r="F25" s="254"/>
    </row>
    <row r="26" spans="1:6">
      <c r="A26" s="245"/>
      <c r="B26" s="26"/>
      <c r="C26" s="84"/>
      <c r="D26" s="84"/>
      <c r="E26" s="255"/>
      <c r="F26" s="256"/>
    </row>
    <row r="27" spans="1:6">
      <c r="A27" s="245"/>
      <c r="B27" s="54"/>
      <c r="C27" s="26"/>
      <c r="D27" s="84"/>
      <c r="E27" s="247"/>
      <c r="F27" s="248"/>
    </row>
    <row r="28" spans="1:6">
      <c r="A28" s="245"/>
      <c r="B28" s="26"/>
      <c r="C28" s="84"/>
      <c r="D28" s="84"/>
      <c r="E28" s="255"/>
      <c r="F28" s="256"/>
    </row>
    <row r="29" spans="1:6">
      <c r="A29" s="245"/>
      <c r="B29" s="26"/>
      <c r="C29" s="26"/>
      <c r="D29" s="84"/>
      <c r="E29" s="247"/>
      <c r="F29" s="248"/>
    </row>
    <row r="30" spans="1:6">
      <c r="A30" s="245"/>
      <c r="B30" s="26"/>
      <c r="C30" s="84"/>
      <c r="D30" s="84"/>
      <c r="E30" s="247"/>
      <c r="F30" s="248"/>
    </row>
    <row r="31" spans="1:6">
      <c r="A31" s="245"/>
      <c r="B31" s="26"/>
      <c r="C31" s="84"/>
      <c r="D31" s="84"/>
      <c r="E31" s="247"/>
      <c r="F31" s="248"/>
    </row>
    <row r="32" spans="1:6">
      <c r="A32" s="245"/>
      <c r="B32" s="26"/>
      <c r="C32" s="84"/>
      <c r="D32" s="84"/>
      <c r="E32" s="247"/>
      <c r="F32" s="248"/>
    </row>
    <row r="33" spans="1:6">
      <c r="A33" s="245"/>
      <c r="B33" s="26"/>
      <c r="C33" s="84"/>
      <c r="D33" s="84"/>
      <c r="E33" s="247"/>
      <c r="F33" s="248"/>
    </row>
    <row r="34" spans="1:6">
      <c r="A34" s="245"/>
      <c r="B34" s="26"/>
      <c r="C34" s="84"/>
      <c r="D34" s="84"/>
      <c r="E34" s="247"/>
      <c r="F34" s="248"/>
    </row>
    <row r="35" spans="1:6">
      <c r="A35" s="252"/>
      <c r="B35" s="33"/>
      <c r="C35" s="85"/>
      <c r="D35" s="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60</v>
      </c>
    </row>
    <row r="39" spans="1:6">
      <c r="A39" s="263" t="s">
        <v>29</v>
      </c>
      <c r="B39" s="263"/>
      <c r="C39" s="264"/>
      <c r="D39" s="264"/>
      <c r="E39" s="39" t="s">
        <v>29</v>
      </c>
      <c r="F39" s="78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78" t="s">
        <v>71</v>
      </c>
    </row>
    <row r="41" spans="1:6">
      <c r="A41" s="263"/>
      <c r="B41" s="263"/>
      <c r="C41" s="264"/>
      <c r="D41" s="264"/>
      <c r="E41" s="39" t="s">
        <v>32</v>
      </c>
      <c r="F41" s="78" t="s">
        <v>101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 t="s">
        <v>301</v>
      </c>
      <c r="C44" s="280"/>
      <c r="D44" s="275"/>
      <c r="E44" s="281" t="s">
        <v>225</v>
      </c>
      <c r="F44" s="282"/>
    </row>
    <row r="45" spans="1:6">
      <c r="A45" s="245"/>
      <c r="B45" s="283"/>
      <c r="C45" s="283"/>
      <c r="D45" s="275"/>
      <c r="E45" s="281" t="s">
        <v>226</v>
      </c>
      <c r="F45" s="282"/>
    </row>
    <row r="46" spans="1:6">
      <c r="A46" s="245"/>
      <c r="B46" s="283"/>
      <c r="C46" s="283"/>
      <c r="D46" s="275"/>
      <c r="E46" s="341" t="s">
        <v>227</v>
      </c>
      <c r="F46" s="327"/>
    </row>
    <row r="47" spans="1:6" ht="24" customHeight="1">
      <c r="A47" s="245"/>
      <c r="B47" s="284"/>
      <c r="C47" s="285"/>
      <c r="D47" s="275"/>
      <c r="E47" s="286"/>
      <c r="F47" s="287"/>
    </row>
    <row r="48" spans="1:6">
      <c r="A48" s="245"/>
      <c r="B48" s="330"/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302</v>
      </c>
      <c r="C55" s="273"/>
      <c r="D55" s="274" t="s">
        <v>38</v>
      </c>
      <c r="E55" s="342" t="s">
        <v>228</v>
      </c>
      <c r="F55" s="301"/>
    </row>
    <row r="56" spans="1:6">
      <c r="A56" s="245"/>
      <c r="B56" s="283" t="s">
        <v>303</v>
      </c>
      <c r="C56" s="283"/>
      <c r="D56" s="275"/>
      <c r="E56" s="343" t="s">
        <v>229</v>
      </c>
      <c r="F56" s="344"/>
    </row>
    <row r="57" spans="1:6">
      <c r="A57" s="245"/>
      <c r="B57" s="283" t="s">
        <v>304</v>
      </c>
      <c r="C57" s="283"/>
      <c r="D57" s="275"/>
      <c r="E57" s="345" t="s">
        <v>230</v>
      </c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B58" sqref="B58:C58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319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95" t="s">
        <v>4</v>
      </c>
      <c r="E3" s="96" t="s">
        <v>5</v>
      </c>
      <c r="F3" s="97" t="s">
        <v>6</v>
      </c>
    </row>
    <row r="4" spans="1:9" ht="21.75" customHeight="1">
      <c r="A4" s="93" t="s">
        <v>7</v>
      </c>
      <c r="B4" s="217">
        <v>525800</v>
      </c>
      <c r="C4" s="218"/>
      <c r="D4" s="219">
        <v>15</v>
      </c>
      <c r="E4" s="221">
        <v>44</v>
      </c>
      <c r="F4" s="223">
        <v>26284</v>
      </c>
    </row>
    <row r="5" spans="1:9" ht="23.1" customHeight="1">
      <c r="A5" s="93" t="s">
        <v>8</v>
      </c>
      <c r="B5" s="225">
        <f>B6-B4</f>
        <v>605500</v>
      </c>
      <c r="C5" s="226"/>
      <c r="D5" s="220"/>
      <c r="E5" s="222"/>
      <c r="F5" s="224"/>
    </row>
    <row r="6" spans="1:9">
      <c r="A6" s="10" t="s">
        <v>9</v>
      </c>
      <c r="B6" s="227">
        <v>1131300</v>
      </c>
      <c r="C6" s="228"/>
      <c r="D6" s="229" t="s">
        <v>10</v>
      </c>
      <c r="E6" s="230"/>
      <c r="F6" s="235">
        <v>25</v>
      </c>
    </row>
    <row r="7" spans="1:9">
      <c r="A7" s="11" t="s">
        <v>11</v>
      </c>
      <c r="B7" s="104">
        <f>'8.14'!B7+'8.15'!B6:C6</f>
        <v>19990100</v>
      </c>
      <c r="C7" s="13">
        <f>B7/B8</f>
        <v>0.36345636363636363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02" t="s">
        <v>15</v>
      </c>
      <c r="C10" s="102" t="s">
        <v>16</v>
      </c>
      <c r="D10" s="204" t="s">
        <v>17</v>
      </c>
      <c r="E10" s="102" t="s">
        <v>15</v>
      </c>
      <c r="F10" s="103" t="s">
        <v>16</v>
      </c>
    </row>
    <row r="11" spans="1:9" ht="20.100000000000001" customHeight="1">
      <c r="A11" s="202"/>
      <c r="B11" s="100" t="s">
        <v>48</v>
      </c>
      <c r="C11" s="18">
        <v>7</v>
      </c>
      <c r="D11" s="205"/>
      <c r="E11" s="100" t="s">
        <v>305</v>
      </c>
      <c r="F11" s="19">
        <v>0.18</v>
      </c>
    </row>
    <row r="12" spans="1:9" ht="18" customHeight="1">
      <c r="A12" s="202"/>
      <c r="B12" s="100" t="s">
        <v>49</v>
      </c>
      <c r="C12" s="18">
        <v>5</v>
      </c>
      <c r="D12" s="205"/>
      <c r="E12" s="100" t="s">
        <v>175</v>
      </c>
      <c r="F12" s="19">
        <v>0.04</v>
      </c>
    </row>
    <row r="13" spans="1:9" ht="17.100000000000001" customHeight="1">
      <c r="A13" s="203"/>
      <c r="B13" s="100" t="s">
        <v>178</v>
      </c>
      <c r="C13" s="18">
        <v>4</v>
      </c>
      <c r="D13" s="206"/>
      <c r="E13" s="98" t="s">
        <v>51</v>
      </c>
      <c r="F13" s="21">
        <v>0.03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02" t="s">
        <v>19</v>
      </c>
      <c r="C15" s="102" t="s">
        <v>20</v>
      </c>
      <c r="D15" s="102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306</v>
      </c>
      <c r="D16" s="100">
        <v>4</v>
      </c>
      <c r="E16" s="247" t="s">
        <v>327</v>
      </c>
      <c r="F16" s="248"/>
    </row>
    <row r="17" spans="1:6">
      <c r="A17" s="245"/>
      <c r="B17" s="26">
        <v>4.1666666666666664E-2</v>
      </c>
      <c r="C17" s="100" t="s">
        <v>307</v>
      </c>
      <c r="D17" s="100">
        <v>2</v>
      </c>
      <c r="E17" s="247"/>
      <c r="F17" s="248"/>
    </row>
    <row r="18" spans="1:6">
      <c r="A18" s="245"/>
      <c r="B18" s="26">
        <v>8.3333333333333329E-2</v>
      </c>
      <c r="C18" s="26" t="s">
        <v>308</v>
      </c>
      <c r="D18" s="100">
        <v>3</v>
      </c>
      <c r="E18" s="247"/>
      <c r="F18" s="248"/>
    </row>
    <row r="19" spans="1:6">
      <c r="A19" s="245"/>
      <c r="B19" s="26"/>
      <c r="C19" s="100"/>
      <c r="D19" s="100"/>
      <c r="E19" s="247"/>
      <c r="F19" s="248"/>
    </row>
    <row r="20" spans="1:6">
      <c r="A20" s="245"/>
      <c r="B20" s="26"/>
      <c r="C20" s="100"/>
      <c r="D20" s="100"/>
      <c r="E20" s="247"/>
      <c r="F20" s="248"/>
    </row>
    <row r="21" spans="1:6">
      <c r="A21" s="245"/>
      <c r="B21" s="26"/>
      <c r="C21" s="100"/>
      <c r="D21" s="100"/>
      <c r="E21" s="247"/>
      <c r="F21" s="248"/>
    </row>
    <row r="22" spans="1:6" ht="18" thickBot="1">
      <c r="A22" s="246"/>
      <c r="B22" s="90"/>
      <c r="C22" s="105"/>
      <c r="D22" s="105"/>
      <c r="E22" s="332"/>
      <c r="F22" s="333"/>
    </row>
    <row r="23" spans="1:6" ht="18" thickTop="1">
      <c r="A23" s="251" t="s">
        <v>24</v>
      </c>
      <c r="B23" s="89">
        <v>0.25</v>
      </c>
      <c r="C23" s="54" t="s">
        <v>309</v>
      </c>
      <c r="D23" s="99">
        <v>2</v>
      </c>
      <c r="E23" s="334" t="s">
        <v>310</v>
      </c>
      <c r="F23" s="334"/>
    </row>
    <row r="24" spans="1:6">
      <c r="A24" s="245"/>
      <c r="B24" s="89">
        <v>0.25</v>
      </c>
      <c r="C24" s="100" t="s">
        <v>311</v>
      </c>
      <c r="D24" s="100">
        <v>2</v>
      </c>
      <c r="E24" s="253"/>
      <c r="F24" s="254"/>
    </row>
    <row r="25" spans="1:6">
      <c r="A25" s="245"/>
      <c r="B25" s="26">
        <v>0.27083333333333331</v>
      </c>
      <c r="C25" s="100" t="s">
        <v>312</v>
      </c>
      <c r="D25" s="100">
        <v>2</v>
      </c>
      <c r="E25" s="253" t="s">
        <v>313</v>
      </c>
      <c r="F25" s="254"/>
    </row>
    <row r="26" spans="1:6">
      <c r="A26" s="245"/>
      <c r="B26" s="26">
        <v>0.27083333333333331</v>
      </c>
      <c r="C26" s="100" t="s">
        <v>314</v>
      </c>
      <c r="D26" s="100">
        <v>2</v>
      </c>
      <c r="E26" s="255"/>
      <c r="F26" s="256"/>
    </row>
    <row r="27" spans="1:6">
      <c r="A27" s="245"/>
      <c r="B27" s="54">
        <v>0.29166666666666669</v>
      </c>
      <c r="C27" s="26" t="s">
        <v>315</v>
      </c>
      <c r="D27" s="100">
        <v>2</v>
      </c>
      <c r="E27" s="247"/>
      <c r="F27" s="248"/>
    </row>
    <row r="28" spans="1:6">
      <c r="A28" s="245"/>
      <c r="B28" s="26"/>
      <c r="C28" s="100"/>
      <c r="D28" s="100"/>
      <c r="E28" s="255"/>
      <c r="F28" s="256"/>
    </row>
    <row r="29" spans="1:6">
      <c r="A29" s="245"/>
      <c r="B29" s="26"/>
      <c r="C29" s="26"/>
      <c r="D29" s="100"/>
      <c r="E29" s="247"/>
      <c r="F29" s="248"/>
    </row>
    <row r="30" spans="1:6">
      <c r="A30" s="245"/>
      <c r="B30" s="26"/>
      <c r="C30" s="100"/>
      <c r="D30" s="100"/>
      <c r="E30" s="247"/>
      <c r="F30" s="248"/>
    </row>
    <row r="31" spans="1:6">
      <c r="A31" s="245"/>
      <c r="B31" s="26"/>
      <c r="C31" s="100"/>
      <c r="D31" s="100"/>
      <c r="E31" s="247"/>
      <c r="F31" s="248"/>
    </row>
    <row r="32" spans="1:6">
      <c r="A32" s="245"/>
      <c r="B32" s="26"/>
      <c r="C32" s="100"/>
      <c r="D32" s="100"/>
      <c r="E32" s="247"/>
      <c r="F32" s="248"/>
    </row>
    <row r="33" spans="1:6">
      <c r="A33" s="245"/>
      <c r="B33" s="26"/>
      <c r="C33" s="100"/>
      <c r="D33" s="100"/>
      <c r="E33" s="247"/>
      <c r="F33" s="248"/>
    </row>
    <row r="34" spans="1:6">
      <c r="A34" s="245"/>
      <c r="B34" s="26"/>
      <c r="C34" s="100"/>
      <c r="D34" s="100"/>
      <c r="E34" s="247"/>
      <c r="F34" s="248"/>
    </row>
    <row r="35" spans="1:6">
      <c r="A35" s="252"/>
      <c r="B35" s="33"/>
      <c r="C35" s="101"/>
      <c r="D35" s="101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94" t="s">
        <v>316</v>
      </c>
    </row>
    <row r="40" spans="1:6">
      <c r="A40" s="263" t="s">
        <v>30</v>
      </c>
      <c r="B40" s="263"/>
      <c r="C40" s="264"/>
      <c r="D40" s="264"/>
      <c r="E40" s="39" t="s">
        <v>31</v>
      </c>
      <c r="F40" s="94" t="s">
        <v>221</v>
      </c>
    </row>
    <row r="41" spans="1:6">
      <c r="A41" s="263"/>
      <c r="B41" s="263"/>
      <c r="C41" s="264"/>
      <c r="D41" s="264"/>
      <c r="E41" s="39" t="s">
        <v>32</v>
      </c>
      <c r="F41" s="94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 t="s">
        <v>365</v>
      </c>
      <c r="C44" s="280"/>
      <c r="D44" s="275"/>
      <c r="E44" s="281" t="s">
        <v>317</v>
      </c>
      <c r="F44" s="282"/>
    </row>
    <row r="45" spans="1:6" ht="24" customHeight="1">
      <c r="A45" s="245"/>
      <c r="B45" s="283"/>
      <c r="C45" s="283"/>
      <c r="D45" s="275"/>
      <c r="E45" s="281" t="s">
        <v>318</v>
      </c>
      <c r="F45" s="282"/>
    </row>
    <row r="46" spans="1:6">
      <c r="A46" s="245"/>
      <c r="B46" s="283"/>
      <c r="C46" s="283"/>
      <c r="D46" s="275"/>
      <c r="E46" s="341"/>
      <c r="F46" s="327"/>
    </row>
    <row r="47" spans="1:6" ht="24" customHeight="1">
      <c r="A47" s="245"/>
      <c r="B47" s="284" t="s">
        <v>366</v>
      </c>
      <c r="C47" s="285"/>
      <c r="D47" s="275"/>
      <c r="E47" s="286"/>
      <c r="F47" s="287"/>
    </row>
    <row r="48" spans="1:6">
      <c r="A48" s="245"/>
      <c r="B48" s="330" t="s">
        <v>367</v>
      </c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368</v>
      </c>
      <c r="C55" s="273"/>
      <c r="D55" s="274" t="s">
        <v>38</v>
      </c>
      <c r="E55" s="342"/>
      <c r="F55" s="301"/>
    </row>
    <row r="56" spans="1:6">
      <c r="A56" s="245"/>
      <c r="B56" s="283" t="s">
        <v>369</v>
      </c>
      <c r="C56" s="283"/>
      <c r="D56" s="275"/>
      <c r="E56" s="343"/>
      <c r="F56" s="344"/>
    </row>
    <row r="57" spans="1:6">
      <c r="A57" s="245"/>
      <c r="B57" s="283" t="s">
        <v>370</v>
      </c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topLeftCell="A28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332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106" t="s">
        <v>4</v>
      </c>
      <c r="E3" s="107" t="s">
        <v>5</v>
      </c>
      <c r="F3" s="116" t="s">
        <v>6</v>
      </c>
    </row>
    <row r="4" spans="1:9" ht="21.75" customHeight="1">
      <c r="A4" s="111" t="s">
        <v>7</v>
      </c>
      <c r="B4" s="217">
        <v>389500</v>
      </c>
      <c r="C4" s="218"/>
      <c r="D4" s="219">
        <v>14</v>
      </c>
      <c r="E4" s="221">
        <v>34</v>
      </c>
      <c r="F4" s="223">
        <v>29205</v>
      </c>
    </row>
    <row r="5" spans="1:9" ht="23.1" customHeight="1">
      <c r="A5" s="111" t="s">
        <v>8</v>
      </c>
      <c r="B5" s="225">
        <f>B6-B4</f>
        <v>603500</v>
      </c>
      <c r="C5" s="226"/>
      <c r="D5" s="220"/>
      <c r="E5" s="222"/>
      <c r="F5" s="224"/>
    </row>
    <row r="6" spans="1:9">
      <c r="A6" s="10" t="s">
        <v>9</v>
      </c>
      <c r="B6" s="227">
        <v>993000</v>
      </c>
      <c r="C6" s="228"/>
      <c r="D6" s="229" t="s">
        <v>10</v>
      </c>
      <c r="E6" s="230"/>
      <c r="F6" s="235">
        <v>28</v>
      </c>
    </row>
    <row r="7" spans="1:9">
      <c r="A7" s="11" t="s">
        <v>11</v>
      </c>
      <c r="B7" s="108">
        <f>B6+'8.15'!B7</f>
        <v>20983100</v>
      </c>
      <c r="C7" s="13">
        <f>B7/B8</f>
        <v>0.38151090909090907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09" t="s">
        <v>15</v>
      </c>
      <c r="C10" s="109" t="s">
        <v>16</v>
      </c>
      <c r="D10" s="204" t="s">
        <v>17</v>
      </c>
      <c r="E10" s="109" t="s">
        <v>15</v>
      </c>
      <c r="F10" s="110" t="s">
        <v>16</v>
      </c>
    </row>
    <row r="11" spans="1:9" ht="20.100000000000001" customHeight="1">
      <c r="A11" s="202"/>
      <c r="B11" s="112" t="s">
        <v>331</v>
      </c>
      <c r="C11" s="18">
        <v>4</v>
      </c>
      <c r="D11" s="205"/>
      <c r="E11" s="112" t="s">
        <v>53</v>
      </c>
      <c r="F11" s="19">
        <v>0.04</v>
      </c>
    </row>
    <row r="12" spans="1:9" ht="18" customHeight="1">
      <c r="A12" s="202"/>
      <c r="B12" s="112" t="s">
        <v>265</v>
      </c>
      <c r="C12" s="18">
        <v>5</v>
      </c>
      <c r="D12" s="205"/>
      <c r="E12" s="112" t="s">
        <v>175</v>
      </c>
      <c r="F12" s="19">
        <v>0.1</v>
      </c>
    </row>
    <row r="13" spans="1:9" ht="17.100000000000001" customHeight="1">
      <c r="A13" s="203"/>
      <c r="B13" s="112"/>
      <c r="C13" s="18"/>
      <c r="D13" s="206"/>
      <c r="E13" s="113" t="s">
        <v>51</v>
      </c>
      <c r="F13" s="21">
        <v>7.0000000000000007E-2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09" t="s">
        <v>19</v>
      </c>
      <c r="C15" s="109" t="s">
        <v>20</v>
      </c>
      <c r="D15" s="109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12"/>
      <c r="E16" s="247"/>
      <c r="F16" s="248"/>
    </row>
    <row r="17" spans="1:6">
      <c r="A17" s="245"/>
      <c r="B17" s="26"/>
      <c r="C17" s="112"/>
      <c r="D17" s="112"/>
      <c r="E17" s="247"/>
      <c r="F17" s="248"/>
    </row>
    <row r="18" spans="1:6">
      <c r="A18" s="245"/>
      <c r="B18" s="26"/>
      <c r="C18" s="26"/>
      <c r="D18" s="112"/>
      <c r="E18" s="247"/>
      <c r="F18" s="248"/>
    </row>
    <row r="19" spans="1:6">
      <c r="A19" s="245"/>
      <c r="B19" s="26"/>
      <c r="C19" s="112"/>
      <c r="D19" s="112"/>
      <c r="E19" s="247"/>
      <c r="F19" s="248"/>
    </row>
    <row r="20" spans="1:6">
      <c r="A20" s="245"/>
      <c r="B20" s="26"/>
      <c r="C20" s="112"/>
      <c r="D20" s="112"/>
      <c r="E20" s="247"/>
      <c r="F20" s="248"/>
    </row>
    <row r="21" spans="1:6">
      <c r="A21" s="245"/>
      <c r="B21" s="26"/>
      <c r="C21" s="112"/>
      <c r="D21" s="112"/>
      <c r="E21" s="247"/>
      <c r="F21" s="248"/>
    </row>
    <row r="22" spans="1:6" ht="18" thickBot="1">
      <c r="A22" s="246"/>
      <c r="B22" s="90"/>
      <c r="C22" s="118"/>
      <c r="D22" s="118"/>
      <c r="E22" s="332"/>
      <c r="F22" s="333"/>
    </row>
    <row r="23" spans="1:6" ht="18" thickTop="1">
      <c r="A23" s="251" t="s">
        <v>24</v>
      </c>
      <c r="B23" s="31">
        <v>0.29166666666666669</v>
      </c>
      <c r="C23" s="54" t="s">
        <v>328</v>
      </c>
      <c r="D23" s="114">
        <v>4</v>
      </c>
      <c r="E23" s="334"/>
      <c r="F23" s="334"/>
    </row>
    <row r="24" spans="1:6">
      <c r="A24" s="245"/>
      <c r="B24" s="89">
        <v>0.3125</v>
      </c>
      <c r="C24" s="112" t="s">
        <v>329</v>
      </c>
      <c r="D24" s="112">
        <v>2</v>
      </c>
      <c r="E24" s="350" t="s">
        <v>330</v>
      </c>
      <c r="F24" s="254"/>
    </row>
    <row r="25" spans="1:6">
      <c r="A25" s="245"/>
      <c r="B25" s="26"/>
      <c r="C25" s="112"/>
      <c r="D25" s="112"/>
      <c r="E25" s="253"/>
      <c r="F25" s="254"/>
    </row>
    <row r="26" spans="1:6">
      <c r="A26" s="245"/>
      <c r="B26" s="26"/>
      <c r="C26" s="112"/>
      <c r="D26" s="112"/>
      <c r="E26" s="255"/>
      <c r="F26" s="256"/>
    </row>
    <row r="27" spans="1:6">
      <c r="A27" s="245"/>
      <c r="B27" s="54"/>
      <c r="C27" s="26"/>
      <c r="D27" s="112"/>
      <c r="E27" s="247"/>
      <c r="F27" s="248"/>
    </row>
    <row r="28" spans="1:6">
      <c r="A28" s="245"/>
      <c r="B28" s="26"/>
      <c r="C28" s="112"/>
      <c r="D28" s="112"/>
      <c r="E28" s="255"/>
      <c r="F28" s="256"/>
    </row>
    <row r="29" spans="1:6">
      <c r="A29" s="245"/>
      <c r="B29" s="26"/>
      <c r="C29" s="26"/>
      <c r="D29" s="112"/>
      <c r="E29" s="247"/>
      <c r="F29" s="248"/>
    </row>
    <row r="30" spans="1:6">
      <c r="A30" s="245"/>
      <c r="B30" s="26"/>
      <c r="C30" s="112"/>
      <c r="D30" s="112"/>
      <c r="E30" s="247"/>
      <c r="F30" s="248"/>
    </row>
    <row r="31" spans="1:6">
      <c r="A31" s="245"/>
      <c r="B31" s="26"/>
      <c r="C31" s="112"/>
      <c r="D31" s="112"/>
      <c r="E31" s="247"/>
      <c r="F31" s="248"/>
    </row>
    <row r="32" spans="1:6">
      <c r="A32" s="245"/>
      <c r="B32" s="26"/>
      <c r="C32" s="112"/>
      <c r="D32" s="112"/>
      <c r="E32" s="247"/>
      <c r="F32" s="248"/>
    </row>
    <row r="33" spans="1:6">
      <c r="A33" s="245"/>
      <c r="B33" s="26"/>
      <c r="C33" s="112"/>
      <c r="D33" s="112"/>
      <c r="E33" s="247"/>
      <c r="F33" s="248"/>
    </row>
    <row r="34" spans="1:6">
      <c r="A34" s="245"/>
      <c r="B34" s="26"/>
      <c r="C34" s="112"/>
      <c r="D34" s="112"/>
      <c r="E34" s="247"/>
      <c r="F34" s="248"/>
    </row>
    <row r="35" spans="1:6">
      <c r="A35" s="252"/>
      <c r="B35" s="33"/>
      <c r="C35" s="115"/>
      <c r="D35" s="11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320</v>
      </c>
    </row>
    <row r="39" spans="1:6">
      <c r="A39" s="263" t="s">
        <v>29</v>
      </c>
      <c r="B39" s="263"/>
      <c r="C39" s="264"/>
      <c r="D39" s="264"/>
      <c r="E39" s="39" t="s">
        <v>29</v>
      </c>
      <c r="F39" s="117" t="s">
        <v>71</v>
      </c>
    </row>
    <row r="40" spans="1:6">
      <c r="A40" s="263" t="s">
        <v>30</v>
      </c>
      <c r="B40" s="263"/>
      <c r="C40" s="264"/>
      <c r="D40" s="264"/>
      <c r="E40" s="39" t="s">
        <v>31</v>
      </c>
      <c r="F40" s="117"/>
    </row>
    <row r="41" spans="1:6">
      <c r="A41" s="263"/>
      <c r="B41" s="263"/>
      <c r="C41" s="264"/>
      <c r="D41" s="264"/>
      <c r="E41" s="39" t="s">
        <v>32</v>
      </c>
      <c r="F41" s="117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 t="s">
        <v>436</v>
      </c>
      <c r="C44" s="280"/>
      <c r="D44" s="275"/>
      <c r="E44" s="281" t="s">
        <v>321</v>
      </c>
      <c r="F44" s="282"/>
    </row>
    <row r="45" spans="1:6">
      <c r="A45" s="245"/>
      <c r="B45" s="119"/>
      <c r="C45" s="119"/>
      <c r="D45" s="275"/>
      <c r="E45" s="347"/>
      <c r="F45" s="348"/>
    </row>
    <row r="46" spans="1:6">
      <c r="A46" s="245"/>
      <c r="B46" s="283"/>
      <c r="C46" s="283"/>
      <c r="D46" s="275"/>
      <c r="E46" s="281" t="s">
        <v>322</v>
      </c>
      <c r="F46" s="282"/>
    </row>
    <row r="47" spans="1:6">
      <c r="A47" s="245"/>
      <c r="B47" s="283"/>
      <c r="C47" s="283"/>
      <c r="D47" s="275"/>
      <c r="E47" s="341" t="s">
        <v>323</v>
      </c>
      <c r="F47" s="349"/>
    </row>
    <row r="48" spans="1:6">
      <c r="A48" s="245"/>
      <c r="B48" s="284"/>
      <c r="C48" s="285"/>
      <c r="D48" s="275"/>
      <c r="E48" s="286" t="s">
        <v>324</v>
      </c>
      <c r="F48" s="287"/>
    </row>
    <row r="49" spans="1:6">
      <c r="A49" s="245"/>
      <c r="B49" s="330"/>
      <c r="C49" s="289"/>
      <c r="D49" s="275"/>
      <c r="E49" s="324"/>
      <c r="F49" s="325"/>
    </row>
    <row r="50" spans="1:6" ht="18" customHeight="1">
      <c r="A50" s="245"/>
      <c r="B50" s="292"/>
      <c r="C50" s="292"/>
      <c r="D50" s="275"/>
      <c r="E50" s="293" t="s">
        <v>325</v>
      </c>
      <c r="F50" s="294"/>
    </row>
    <row r="51" spans="1:6" ht="18" customHeight="1">
      <c r="A51" s="245"/>
      <c r="B51" s="289"/>
      <c r="C51" s="289"/>
      <c r="D51" s="275"/>
      <c r="E51" s="293" t="s">
        <v>326</v>
      </c>
      <c r="F51" s="294"/>
    </row>
    <row r="52" spans="1:6" ht="18" customHeight="1">
      <c r="A52" s="246"/>
      <c r="B52" s="289"/>
      <c r="C52" s="289"/>
      <c r="D52" s="276"/>
      <c r="E52" s="295"/>
      <c r="F52" s="296"/>
    </row>
    <row r="53" spans="1:6" ht="18" customHeight="1">
      <c r="A53" s="246"/>
      <c r="B53" s="289"/>
      <c r="C53" s="289"/>
      <c r="D53" s="276"/>
      <c r="E53" s="295"/>
      <c r="F53" s="296"/>
    </row>
    <row r="54" spans="1:6">
      <c r="A54" s="246"/>
      <c r="B54" s="299"/>
      <c r="C54" s="299"/>
      <c r="D54" s="276"/>
      <c r="E54" s="295"/>
      <c r="F54" s="296"/>
    </row>
    <row r="55" spans="1:6">
      <c r="A55" s="240" t="s">
        <v>37</v>
      </c>
      <c r="B55" s="241"/>
      <c r="C55" s="241"/>
      <c r="D55" s="241"/>
      <c r="E55" s="241"/>
      <c r="F55" s="242"/>
    </row>
    <row r="56" spans="1:6">
      <c r="A56" s="272" t="s">
        <v>34</v>
      </c>
      <c r="B56" s="273" t="s">
        <v>437</v>
      </c>
      <c r="C56" s="273"/>
      <c r="D56" s="274" t="s">
        <v>38</v>
      </c>
      <c r="E56" s="342"/>
      <c r="F56" s="301"/>
    </row>
    <row r="57" spans="1:6">
      <c r="A57" s="245"/>
      <c r="B57" s="283" t="s">
        <v>438</v>
      </c>
      <c r="C57" s="283"/>
      <c r="D57" s="275"/>
      <c r="E57" s="343"/>
      <c r="F57" s="344"/>
    </row>
    <row r="58" spans="1:6">
      <c r="A58" s="245"/>
      <c r="B58" s="283"/>
      <c r="C58" s="283"/>
      <c r="D58" s="275"/>
      <c r="E58" s="345"/>
      <c r="F58" s="346"/>
    </row>
    <row r="59" spans="1:6">
      <c r="A59" s="245"/>
      <c r="B59" s="283"/>
      <c r="C59" s="283"/>
      <c r="D59" s="275"/>
      <c r="E59" s="297"/>
      <c r="F59" s="298"/>
    </row>
    <row r="60" spans="1:6">
      <c r="A60" s="245"/>
      <c r="B60" s="283"/>
      <c r="C60" s="283"/>
      <c r="D60" s="275"/>
      <c r="E60" s="297"/>
      <c r="F60" s="298"/>
    </row>
    <row r="61" spans="1:6">
      <c r="A61" s="252"/>
      <c r="B61" s="308"/>
      <c r="C61" s="308"/>
      <c r="D61" s="300"/>
      <c r="E61" s="309"/>
      <c r="F61" s="310"/>
    </row>
    <row r="62" spans="1:6">
      <c r="A62" s="311" t="s">
        <v>40</v>
      </c>
      <c r="B62" s="312"/>
      <c r="C62" s="312"/>
      <c r="D62" s="312"/>
      <c r="E62" s="312"/>
      <c r="F62" s="313"/>
    </row>
    <row r="63" spans="1:6">
      <c r="A63" s="314" t="s">
        <v>41</v>
      </c>
      <c r="B63" s="315"/>
      <c r="C63" s="315"/>
      <c r="D63" s="316"/>
      <c r="E63" s="317">
        <f>SUM(E65:E67)+SUM(B65:B67)</f>
        <v>0</v>
      </c>
      <c r="F63" s="318"/>
    </row>
    <row r="64" spans="1:6">
      <c r="A64" s="319" t="s">
        <v>34</v>
      </c>
      <c r="B64" s="41" t="s">
        <v>42</v>
      </c>
      <c r="C64" s="41" t="s">
        <v>43</v>
      </c>
      <c r="D64" s="205" t="s">
        <v>38</v>
      </c>
      <c r="E64" s="41" t="s">
        <v>44</v>
      </c>
      <c r="F64" s="42" t="s">
        <v>45</v>
      </c>
    </row>
    <row r="65" spans="1:6">
      <c r="A65" s="319"/>
      <c r="B65" s="43"/>
      <c r="C65" s="44"/>
      <c r="D65" s="205"/>
      <c r="E65" s="45"/>
      <c r="F65" s="46"/>
    </row>
    <row r="66" spans="1:6">
      <c r="A66" s="319"/>
      <c r="B66" s="47"/>
      <c r="C66" s="44"/>
      <c r="D66" s="205"/>
      <c r="E66" s="48"/>
      <c r="F66" s="49"/>
    </row>
    <row r="67" spans="1:6">
      <c r="A67" s="320"/>
      <c r="B67" s="50"/>
      <c r="C67" s="50"/>
      <c r="D67" s="321"/>
      <c r="E67" s="51"/>
      <c r="F67" s="52"/>
    </row>
    <row r="68" spans="1:6">
      <c r="A68" s="302" t="s">
        <v>46</v>
      </c>
      <c r="B68" s="303"/>
      <c r="C68" s="303"/>
      <c r="D68" s="303"/>
      <c r="E68" s="303"/>
      <c r="F68" s="304"/>
    </row>
    <row r="69" spans="1:6" ht="51" customHeight="1">
      <c r="A69" s="305"/>
      <c r="B69" s="306"/>
      <c r="C69" s="306"/>
      <c r="D69" s="306"/>
      <c r="E69" s="306"/>
      <c r="F69" s="307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6:C46"/>
    <mergeCell ref="E46:F46"/>
    <mergeCell ref="B47:C47"/>
    <mergeCell ref="E47:F47"/>
    <mergeCell ref="B48:C48"/>
    <mergeCell ref="E48:F48"/>
    <mergeCell ref="B50:C50"/>
    <mergeCell ref="E50:F50"/>
    <mergeCell ref="B51:C51"/>
    <mergeCell ref="E51:F51"/>
    <mergeCell ref="B52:C52"/>
    <mergeCell ref="E52:F52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A68:F68"/>
    <mergeCell ref="A69:F69"/>
    <mergeCell ref="E45:F45"/>
    <mergeCell ref="B61:C61"/>
    <mergeCell ref="E61:F61"/>
    <mergeCell ref="A62:F62"/>
    <mergeCell ref="A63:D63"/>
    <mergeCell ref="E63:F63"/>
    <mergeCell ref="A64:A67"/>
    <mergeCell ref="D64:D67"/>
    <mergeCell ref="E57:F57"/>
    <mergeCell ref="B58:C58"/>
    <mergeCell ref="E58:F58"/>
    <mergeCell ref="B59:C59"/>
    <mergeCell ref="E59:F59"/>
    <mergeCell ref="B60:C60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333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106" t="s">
        <v>4</v>
      </c>
      <c r="E3" s="107" t="s">
        <v>5</v>
      </c>
      <c r="F3" s="116" t="s">
        <v>6</v>
      </c>
    </row>
    <row r="4" spans="1:9" ht="21.75" customHeight="1">
      <c r="A4" s="111" t="s">
        <v>7</v>
      </c>
      <c r="B4" s="217">
        <v>79000</v>
      </c>
      <c r="C4" s="218"/>
      <c r="D4" s="219">
        <v>7</v>
      </c>
      <c r="E4" s="221">
        <v>54</v>
      </c>
      <c r="F4" s="223">
        <v>59583</v>
      </c>
    </row>
    <row r="5" spans="1:9" ht="23.1" customHeight="1">
      <c r="A5" s="111" t="s">
        <v>8</v>
      </c>
      <c r="B5" s="225">
        <f>B6-B4</f>
        <v>3138500</v>
      </c>
      <c r="C5" s="226"/>
      <c r="D5" s="220"/>
      <c r="E5" s="222"/>
      <c r="F5" s="224"/>
    </row>
    <row r="6" spans="1:9">
      <c r="A6" s="10" t="s">
        <v>9</v>
      </c>
      <c r="B6" s="227">
        <v>3217500</v>
      </c>
      <c r="C6" s="228"/>
      <c r="D6" s="229" t="s">
        <v>10</v>
      </c>
      <c r="E6" s="230"/>
      <c r="F6" s="235">
        <v>9</v>
      </c>
    </row>
    <row r="7" spans="1:9">
      <c r="A7" s="11" t="s">
        <v>11</v>
      </c>
      <c r="B7" s="108">
        <f>B6+'8.16'!B7</f>
        <v>24200600</v>
      </c>
      <c r="C7" s="13">
        <f>B7/B8</f>
        <v>0.44001090909090906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09" t="s">
        <v>15</v>
      </c>
      <c r="C10" s="109" t="s">
        <v>16</v>
      </c>
      <c r="D10" s="204" t="s">
        <v>17</v>
      </c>
      <c r="E10" s="109" t="s">
        <v>15</v>
      </c>
      <c r="F10" s="110" t="s">
        <v>16</v>
      </c>
    </row>
    <row r="11" spans="1:9" ht="20.100000000000001" customHeight="1">
      <c r="A11" s="202"/>
      <c r="B11" s="112" t="s">
        <v>334</v>
      </c>
      <c r="C11" s="18">
        <v>43</v>
      </c>
      <c r="D11" s="205"/>
      <c r="E11" s="112" t="s">
        <v>53</v>
      </c>
      <c r="F11" s="19">
        <v>0.01</v>
      </c>
    </row>
    <row r="12" spans="1:9" ht="18" customHeight="1">
      <c r="A12" s="202"/>
      <c r="B12" s="112"/>
      <c r="C12" s="18"/>
      <c r="D12" s="205"/>
      <c r="E12" s="112" t="s">
        <v>175</v>
      </c>
      <c r="F12" s="19"/>
    </row>
    <row r="13" spans="1:9" ht="17.100000000000001" customHeight="1">
      <c r="A13" s="203"/>
      <c r="B13" s="112"/>
      <c r="C13" s="18"/>
      <c r="D13" s="206"/>
      <c r="E13" s="113" t="s">
        <v>51</v>
      </c>
      <c r="F13" s="21">
        <v>0.11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09" t="s">
        <v>19</v>
      </c>
      <c r="C15" s="109" t="s">
        <v>20</v>
      </c>
      <c r="D15" s="109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12"/>
      <c r="E16" s="247"/>
      <c r="F16" s="248"/>
    </row>
    <row r="17" spans="1:6">
      <c r="A17" s="245"/>
      <c r="B17" s="26"/>
      <c r="C17" s="112"/>
      <c r="D17" s="112"/>
      <c r="E17" s="247"/>
      <c r="F17" s="248"/>
    </row>
    <row r="18" spans="1:6">
      <c r="A18" s="245"/>
      <c r="B18" s="26"/>
      <c r="C18" s="26"/>
      <c r="D18" s="112"/>
      <c r="E18" s="247"/>
      <c r="F18" s="248"/>
    </row>
    <row r="19" spans="1:6">
      <c r="A19" s="245"/>
      <c r="B19" s="26"/>
      <c r="C19" s="112"/>
      <c r="D19" s="112"/>
      <c r="E19" s="247"/>
      <c r="F19" s="248"/>
    </row>
    <row r="20" spans="1:6">
      <c r="A20" s="245"/>
      <c r="B20" s="26"/>
      <c r="C20" s="112"/>
      <c r="D20" s="112"/>
      <c r="E20" s="247"/>
      <c r="F20" s="248"/>
    </row>
    <row r="21" spans="1:6">
      <c r="A21" s="245"/>
      <c r="B21" s="26"/>
      <c r="C21" s="112"/>
      <c r="D21" s="112"/>
      <c r="E21" s="247"/>
      <c r="F21" s="248"/>
    </row>
    <row r="22" spans="1:6" ht="18" thickBot="1">
      <c r="A22" s="246"/>
      <c r="B22" s="90"/>
      <c r="C22" s="118"/>
      <c r="D22" s="118"/>
      <c r="E22" s="332"/>
      <c r="F22" s="333"/>
    </row>
    <row r="23" spans="1:6" ht="18" thickTop="1">
      <c r="A23" s="251" t="s">
        <v>24</v>
      </c>
      <c r="B23" s="31">
        <v>0.29166666666666669</v>
      </c>
      <c r="C23" s="54" t="s">
        <v>335</v>
      </c>
      <c r="D23" s="114">
        <v>43</v>
      </c>
      <c r="E23" s="334" t="s">
        <v>336</v>
      </c>
      <c r="F23" s="334"/>
    </row>
    <row r="24" spans="1:6">
      <c r="A24" s="245"/>
      <c r="B24" s="89">
        <v>0.3125</v>
      </c>
      <c r="C24" s="112" t="s">
        <v>337</v>
      </c>
      <c r="D24" s="112">
        <v>2</v>
      </c>
      <c r="E24" s="350"/>
      <c r="F24" s="254"/>
    </row>
    <row r="25" spans="1:6">
      <c r="A25" s="245"/>
      <c r="B25" s="26"/>
      <c r="C25" s="112"/>
      <c r="D25" s="112"/>
      <c r="E25" s="253"/>
      <c r="F25" s="254"/>
    </row>
    <row r="26" spans="1:6">
      <c r="A26" s="245"/>
      <c r="B26" s="26"/>
      <c r="C26" s="112"/>
      <c r="D26" s="112"/>
      <c r="E26" s="255"/>
      <c r="F26" s="256"/>
    </row>
    <row r="27" spans="1:6">
      <c r="A27" s="245"/>
      <c r="B27" s="54"/>
      <c r="C27" s="26"/>
      <c r="D27" s="112"/>
      <c r="E27" s="247"/>
      <c r="F27" s="248"/>
    </row>
    <row r="28" spans="1:6">
      <c r="A28" s="245"/>
      <c r="B28" s="26"/>
      <c r="C28" s="112"/>
      <c r="D28" s="112"/>
      <c r="E28" s="255"/>
      <c r="F28" s="256"/>
    </row>
    <row r="29" spans="1:6">
      <c r="A29" s="245"/>
      <c r="B29" s="26"/>
      <c r="C29" s="26"/>
      <c r="D29" s="112"/>
      <c r="E29" s="247"/>
      <c r="F29" s="248"/>
    </row>
    <row r="30" spans="1:6">
      <c r="A30" s="245"/>
      <c r="B30" s="26"/>
      <c r="C30" s="112"/>
      <c r="D30" s="112"/>
      <c r="E30" s="247"/>
      <c r="F30" s="248"/>
    </row>
    <row r="31" spans="1:6">
      <c r="A31" s="245"/>
      <c r="B31" s="26"/>
      <c r="C31" s="112"/>
      <c r="D31" s="112"/>
      <c r="E31" s="247"/>
      <c r="F31" s="248"/>
    </row>
    <row r="32" spans="1:6">
      <c r="A32" s="245"/>
      <c r="B32" s="26"/>
      <c r="C32" s="112"/>
      <c r="D32" s="112"/>
      <c r="E32" s="247"/>
      <c r="F32" s="248"/>
    </row>
    <row r="33" spans="1:6">
      <c r="A33" s="245"/>
      <c r="B33" s="26"/>
      <c r="C33" s="112"/>
      <c r="D33" s="112"/>
      <c r="E33" s="247"/>
      <c r="F33" s="248"/>
    </row>
    <row r="34" spans="1:6">
      <c r="A34" s="245"/>
      <c r="B34" s="26"/>
      <c r="C34" s="112"/>
      <c r="D34" s="112"/>
      <c r="E34" s="247"/>
      <c r="F34" s="248"/>
    </row>
    <row r="35" spans="1:6">
      <c r="A35" s="252"/>
      <c r="B35" s="33"/>
      <c r="C35" s="115"/>
      <c r="D35" s="11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117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17" t="s">
        <v>338</v>
      </c>
    </row>
    <row r="41" spans="1:6">
      <c r="A41" s="263"/>
      <c r="B41" s="263"/>
      <c r="C41" s="264"/>
      <c r="D41" s="264"/>
      <c r="E41" s="39" t="s">
        <v>32</v>
      </c>
      <c r="F41" s="117" t="s">
        <v>339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371</v>
      </c>
      <c r="C43" s="273"/>
      <c r="D43" s="274" t="s">
        <v>35</v>
      </c>
      <c r="E43" s="277" t="s">
        <v>36</v>
      </c>
      <c r="F43" s="278"/>
    </row>
    <row r="44" spans="1:6">
      <c r="A44" s="245"/>
      <c r="B44" s="361" t="s">
        <v>372</v>
      </c>
      <c r="C44" s="362"/>
      <c r="D44" s="275"/>
      <c r="E44" s="363" t="s">
        <v>340</v>
      </c>
      <c r="F44" s="364"/>
    </row>
    <row r="45" spans="1:6">
      <c r="A45" s="245"/>
      <c r="B45" s="351" t="s">
        <v>373</v>
      </c>
      <c r="C45" s="351"/>
      <c r="D45" s="275"/>
      <c r="E45" s="363" t="s">
        <v>341</v>
      </c>
      <c r="F45" s="364"/>
    </row>
    <row r="46" spans="1:6">
      <c r="A46" s="245"/>
      <c r="B46" s="351" t="s">
        <v>374</v>
      </c>
      <c r="C46" s="351"/>
      <c r="D46" s="275"/>
      <c r="E46" s="352" t="s">
        <v>342</v>
      </c>
      <c r="F46" s="327"/>
    </row>
    <row r="47" spans="1:6">
      <c r="A47" s="245"/>
      <c r="B47" s="353" t="s">
        <v>375</v>
      </c>
      <c r="C47" s="354"/>
      <c r="D47" s="275"/>
      <c r="E47" s="355" t="s">
        <v>343</v>
      </c>
      <c r="F47" s="356"/>
    </row>
    <row r="48" spans="1:6">
      <c r="A48" s="245"/>
      <c r="B48" s="358" t="s">
        <v>376</v>
      </c>
      <c r="C48" s="351"/>
      <c r="D48" s="275"/>
      <c r="E48" s="359" t="s">
        <v>344</v>
      </c>
      <c r="F48" s="360"/>
    </row>
    <row r="49" spans="1:6">
      <c r="A49" s="245"/>
      <c r="B49" s="357" t="s">
        <v>377</v>
      </c>
      <c r="C49" s="357"/>
      <c r="D49" s="275"/>
      <c r="E49" s="293" t="s">
        <v>345</v>
      </c>
      <c r="F49" s="294"/>
    </row>
    <row r="50" spans="1:6">
      <c r="A50" s="245"/>
      <c r="B50" s="351" t="s">
        <v>378</v>
      </c>
      <c r="C50" s="351"/>
      <c r="D50" s="275"/>
      <c r="E50" s="293"/>
      <c r="F50" s="294"/>
    </row>
    <row r="51" spans="1:6" ht="18" customHeight="1">
      <c r="A51" s="246"/>
      <c r="B51" s="351" t="s">
        <v>379</v>
      </c>
      <c r="C51" s="351"/>
      <c r="D51" s="276"/>
      <c r="E51" s="295"/>
      <c r="F51" s="296"/>
    </row>
    <row r="52" spans="1:6" ht="18" customHeight="1">
      <c r="A52" s="246"/>
      <c r="B52" s="351" t="s">
        <v>380</v>
      </c>
      <c r="C52" s="351"/>
      <c r="D52" s="276"/>
      <c r="E52" s="295"/>
      <c r="F52" s="296"/>
    </row>
    <row r="53" spans="1:6">
      <c r="A53" s="246"/>
      <c r="B53" s="299" t="s">
        <v>381</v>
      </c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382</v>
      </c>
      <c r="C55" s="273"/>
      <c r="D55" s="274" t="s">
        <v>38</v>
      </c>
      <c r="E55" s="273" t="s">
        <v>346</v>
      </c>
      <c r="F55" s="301"/>
    </row>
    <row r="56" spans="1:6">
      <c r="A56" s="245"/>
      <c r="B56" s="283" t="s">
        <v>383</v>
      </c>
      <c r="C56" s="283"/>
      <c r="D56" s="275"/>
      <c r="E56" s="343"/>
      <c r="F56" s="344"/>
    </row>
    <row r="57" spans="1:6">
      <c r="A57" s="245"/>
      <c r="B57" s="283" t="s">
        <v>384</v>
      </c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39900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>
        <v>9900</v>
      </c>
      <c r="C64" s="44" t="s">
        <v>348</v>
      </c>
      <c r="D64" s="205"/>
      <c r="E64" s="45">
        <v>30000</v>
      </c>
      <c r="F64" s="46" t="s">
        <v>347</v>
      </c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B7" sqref="B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349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106" t="s">
        <v>4</v>
      </c>
      <c r="E3" s="107" t="s">
        <v>5</v>
      </c>
      <c r="F3" s="116" t="s">
        <v>6</v>
      </c>
    </row>
    <row r="4" spans="1:9" ht="21.75" customHeight="1">
      <c r="A4" s="111" t="s">
        <v>7</v>
      </c>
      <c r="B4" s="217">
        <v>290000</v>
      </c>
      <c r="C4" s="218"/>
      <c r="D4" s="219">
        <v>14</v>
      </c>
      <c r="E4" s="221">
        <v>42</v>
      </c>
      <c r="F4" s="223">
        <v>41476</v>
      </c>
    </row>
    <row r="5" spans="1:9" ht="23.1" customHeight="1">
      <c r="A5" s="111" t="s">
        <v>8</v>
      </c>
      <c r="B5" s="225">
        <f>B6-B4</f>
        <v>1336100</v>
      </c>
      <c r="C5" s="226"/>
      <c r="D5" s="220"/>
      <c r="E5" s="222"/>
      <c r="F5" s="224"/>
    </row>
    <row r="6" spans="1:9">
      <c r="A6" s="10" t="s">
        <v>9</v>
      </c>
      <c r="B6" s="227">
        <v>1626100</v>
      </c>
      <c r="C6" s="228"/>
      <c r="D6" s="229" t="s">
        <v>10</v>
      </c>
      <c r="E6" s="230"/>
      <c r="F6" s="235">
        <v>23</v>
      </c>
    </row>
    <row r="7" spans="1:9">
      <c r="A7" s="11" t="s">
        <v>11</v>
      </c>
      <c r="B7" s="108">
        <f>B6+'8.17'!B7</f>
        <v>25826700</v>
      </c>
      <c r="C7" s="13">
        <f>B7/B8</f>
        <v>0.46957636363636363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09" t="s">
        <v>15</v>
      </c>
      <c r="C10" s="109" t="s">
        <v>16</v>
      </c>
      <c r="D10" s="204" t="s">
        <v>17</v>
      </c>
      <c r="E10" s="109" t="s">
        <v>15</v>
      </c>
      <c r="F10" s="110" t="s">
        <v>16</v>
      </c>
    </row>
    <row r="11" spans="1:9" ht="20.100000000000001" customHeight="1">
      <c r="A11" s="202"/>
      <c r="B11" s="112" t="s">
        <v>48</v>
      </c>
      <c r="C11" s="18">
        <v>7</v>
      </c>
      <c r="D11" s="205"/>
      <c r="E11" s="112" t="s">
        <v>53</v>
      </c>
      <c r="F11" s="19">
        <v>0.08</v>
      </c>
    </row>
    <row r="12" spans="1:9" ht="18" customHeight="1">
      <c r="A12" s="202"/>
      <c r="B12" s="112" t="s">
        <v>49</v>
      </c>
      <c r="C12" s="18">
        <v>6</v>
      </c>
      <c r="D12" s="205"/>
      <c r="E12" s="112" t="s">
        <v>175</v>
      </c>
      <c r="F12" s="19">
        <v>0.04</v>
      </c>
    </row>
    <row r="13" spans="1:9" ht="17.100000000000001" customHeight="1">
      <c r="A13" s="203"/>
      <c r="B13" s="112" t="s">
        <v>178</v>
      </c>
      <c r="C13" s="18">
        <v>5</v>
      </c>
      <c r="D13" s="206"/>
      <c r="E13" s="113" t="s">
        <v>51</v>
      </c>
      <c r="F13" s="21">
        <v>0.32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09" t="s">
        <v>19</v>
      </c>
      <c r="C15" s="109" t="s">
        <v>20</v>
      </c>
      <c r="D15" s="109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4.1666666666666664E-2</v>
      </c>
      <c r="C16" s="26" t="s">
        <v>350</v>
      </c>
      <c r="D16" s="112">
        <v>2</v>
      </c>
      <c r="E16" s="247" t="s">
        <v>357</v>
      </c>
      <c r="F16" s="248"/>
    </row>
    <row r="17" spans="1:6">
      <c r="A17" s="245"/>
      <c r="B17" s="26">
        <v>6.25E-2</v>
      </c>
      <c r="C17" s="112" t="s">
        <v>351</v>
      </c>
      <c r="D17" s="112">
        <v>4</v>
      </c>
      <c r="E17" s="247" t="s">
        <v>357</v>
      </c>
      <c r="F17" s="248"/>
    </row>
    <row r="18" spans="1:6">
      <c r="A18" s="245"/>
      <c r="B18" s="26"/>
      <c r="C18" s="26"/>
      <c r="D18" s="112"/>
      <c r="E18" s="247"/>
      <c r="F18" s="248"/>
    </row>
    <row r="19" spans="1:6">
      <c r="A19" s="245"/>
      <c r="B19" s="26"/>
      <c r="C19" s="112"/>
      <c r="D19" s="112"/>
      <c r="E19" s="247"/>
      <c r="F19" s="248"/>
    </row>
    <row r="20" spans="1:6">
      <c r="A20" s="245"/>
      <c r="B20" s="26"/>
      <c r="C20" s="112"/>
      <c r="D20" s="112"/>
      <c r="E20" s="247"/>
      <c r="F20" s="248"/>
    </row>
    <row r="21" spans="1:6">
      <c r="A21" s="245"/>
      <c r="B21" s="26"/>
      <c r="C21" s="112"/>
      <c r="D21" s="112"/>
      <c r="E21" s="247"/>
      <c r="F21" s="248"/>
    </row>
    <row r="22" spans="1:6" ht="18" thickBot="1">
      <c r="A22" s="246"/>
      <c r="B22" s="90"/>
      <c r="C22" s="118"/>
      <c r="D22" s="118"/>
      <c r="E22" s="332"/>
      <c r="F22" s="333"/>
    </row>
    <row r="23" spans="1:6" ht="18" thickTop="1">
      <c r="A23" s="251" t="s">
        <v>24</v>
      </c>
      <c r="B23" s="31">
        <v>0.25</v>
      </c>
      <c r="C23" s="54" t="s">
        <v>352</v>
      </c>
      <c r="D23" s="114">
        <v>2</v>
      </c>
      <c r="E23" s="334" t="s">
        <v>356</v>
      </c>
      <c r="F23" s="334"/>
    </row>
    <row r="24" spans="1:6">
      <c r="A24" s="245"/>
      <c r="B24" s="89">
        <v>0.25</v>
      </c>
      <c r="C24" s="112" t="s">
        <v>353</v>
      </c>
      <c r="D24" s="112">
        <v>3</v>
      </c>
      <c r="E24" s="350"/>
      <c r="F24" s="254"/>
    </row>
    <row r="25" spans="1:6">
      <c r="A25" s="245"/>
      <c r="B25" s="26">
        <v>0.31944444444444448</v>
      </c>
      <c r="C25" s="112" t="s">
        <v>354</v>
      </c>
      <c r="D25" s="112">
        <v>6</v>
      </c>
      <c r="E25" s="253" t="s">
        <v>358</v>
      </c>
      <c r="F25" s="254"/>
    </row>
    <row r="26" spans="1:6">
      <c r="A26" s="245"/>
      <c r="B26" s="26">
        <v>0.33333333333333331</v>
      </c>
      <c r="C26" s="112" t="s">
        <v>355</v>
      </c>
      <c r="D26" s="112">
        <v>2</v>
      </c>
      <c r="E26" s="255"/>
      <c r="F26" s="256"/>
    </row>
    <row r="27" spans="1:6">
      <c r="A27" s="245"/>
      <c r="B27" s="54"/>
      <c r="C27" s="26"/>
      <c r="D27" s="112"/>
      <c r="E27" s="247"/>
      <c r="F27" s="248"/>
    </row>
    <row r="28" spans="1:6">
      <c r="A28" s="245"/>
      <c r="B28" s="26"/>
      <c r="C28" s="112"/>
      <c r="D28" s="112"/>
      <c r="E28" s="255"/>
      <c r="F28" s="256"/>
    </row>
    <row r="29" spans="1:6">
      <c r="A29" s="245"/>
      <c r="B29" s="26"/>
      <c r="C29" s="26"/>
      <c r="D29" s="112"/>
      <c r="E29" s="247"/>
      <c r="F29" s="248"/>
    </row>
    <row r="30" spans="1:6">
      <c r="A30" s="245"/>
      <c r="B30" s="26"/>
      <c r="C30" s="112"/>
      <c r="D30" s="112"/>
      <c r="E30" s="247"/>
      <c r="F30" s="248"/>
    </row>
    <row r="31" spans="1:6">
      <c r="A31" s="245"/>
      <c r="B31" s="26"/>
      <c r="C31" s="112"/>
      <c r="D31" s="112"/>
      <c r="E31" s="247"/>
      <c r="F31" s="248"/>
    </row>
    <row r="32" spans="1:6">
      <c r="A32" s="245"/>
      <c r="B32" s="26"/>
      <c r="C32" s="112"/>
      <c r="D32" s="112"/>
      <c r="E32" s="247"/>
      <c r="F32" s="248"/>
    </row>
    <row r="33" spans="1:6">
      <c r="A33" s="245"/>
      <c r="B33" s="26"/>
      <c r="C33" s="112"/>
      <c r="D33" s="112"/>
      <c r="E33" s="247"/>
      <c r="F33" s="248"/>
    </row>
    <row r="34" spans="1:6">
      <c r="A34" s="245"/>
      <c r="B34" s="26"/>
      <c r="C34" s="112"/>
      <c r="D34" s="112"/>
      <c r="E34" s="247"/>
      <c r="F34" s="248"/>
    </row>
    <row r="35" spans="1:6">
      <c r="A35" s="252"/>
      <c r="B35" s="33"/>
      <c r="C35" s="115"/>
      <c r="D35" s="11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60</v>
      </c>
    </row>
    <row r="39" spans="1:6">
      <c r="A39" s="263" t="s">
        <v>29</v>
      </c>
      <c r="B39" s="263"/>
      <c r="C39" s="264"/>
      <c r="D39" s="264"/>
      <c r="E39" s="39" t="s">
        <v>29</v>
      </c>
      <c r="F39" s="117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17" t="s">
        <v>71</v>
      </c>
    </row>
    <row r="41" spans="1:6">
      <c r="A41" s="263"/>
      <c r="B41" s="263"/>
      <c r="C41" s="264"/>
      <c r="D41" s="264"/>
      <c r="E41" s="39" t="s">
        <v>32</v>
      </c>
      <c r="F41" s="117" t="s">
        <v>221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 t="s">
        <v>385</v>
      </c>
      <c r="C44" s="280"/>
      <c r="D44" s="275"/>
      <c r="E44" s="363" t="s">
        <v>360</v>
      </c>
      <c r="F44" s="364"/>
    </row>
    <row r="45" spans="1:6">
      <c r="A45" s="245"/>
      <c r="B45" s="283" t="s">
        <v>386</v>
      </c>
      <c r="C45" s="283"/>
      <c r="D45" s="275"/>
      <c r="E45" s="363" t="s">
        <v>361</v>
      </c>
      <c r="F45" s="364"/>
    </row>
    <row r="46" spans="1:6">
      <c r="A46" s="245"/>
      <c r="B46" s="283"/>
      <c r="C46" s="283"/>
      <c r="D46" s="275"/>
      <c r="E46" s="337" t="s">
        <v>364</v>
      </c>
      <c r="F46" s="338"/>
    </row>
    <row r="47" spans="1:6">
      <c r="A47" s="245"/>
      <c r="B47" s="284"/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 t="s">
        <v>362</v>
      </c>
      <c r="F48" s="360"/>
    </row>
    <row r="49" spans="1:6" ht="17.25" customHeight="1">
      <c r="A49" s="245"/>
      <c r="B49" s="292"/>
      <c r="C49" s="292"/>
      <c r="D49" s="275"/>
      <c r="E49" s="365" t="s">
        <v>363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387</v>
      </c>
      <c r="C55" s="273"/>
      <c r="D55" s="274" t="s">
        <v>38</v>
      </c>
      <c r="E55" s="273"/>
      <c r="F55" s="301"/>
    </row>
    <row r="56" spans="1:6">
      <c r="A56" s="245"/>
      <c r="B56" s="283" t="s">
        <v>388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17740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>
        <v>17740</v>
      </c>
      <c r="F64" s="46" t="s">
        <v>359</v>
      </c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B44" sqref="B44:C44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389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20" t="s">
        <v>4</v>
      </c>
      <c r="E3" s="121" t="s">
        <v>5</v>
      </c>
      <c r="F3" s="130" t="s">
        <v>6</v>
      </c>
    </row>
    <row r="4" spans="1:9" ht="21.75" customHeight="1">
      <c r="A4" s="125" t="s">
        <v>7</v>
      </c>
      <c r="B4" s="217">
        <v>339000</v>
      </c>
      <c r="C4" s="218"/>
      <c r="D4" s="219">
        <v>14</v>
      </c>
      <c r="E4" s="221">
        <v>36</v>
      </c>
      <c r="F4" s="223">
        <v>31125</v>
      </c>
    </row>
    <row r="5" spans="1:9" ht="23.1" customHeight="1">
      <c r="A5" s="125" t="s">
        <v>8</v>
      </c>
      <c r="B5" s="225">
        <f>B6-B4</f>
        <v>756900</v>
      </c>
      <c r="C5" s="226"/>
      <c r="D5" s="220"/>
      <c r="E5" s="222"/>
      <c r="F5" s="224"/>
    </row>
    <row r="6" spans="1:9">
      <c r="A6" s="10" t="s">
        <v>9</v>
      </c>
      <c r="B6" s="227">
        <v>1095900</v>
      </c>
      <c r="C6" s="228"/>
      <c r="D6" s="229" t="s">
        <v>10</v>
      </c>
      <c r="E6" s="230"/>
      <c r="F6" s="235">
        <v>14</v>
      </c>
    </row>
    <row r="7" spans="1:9">
      <c r="A7" s="11" t="s">
        <v>11</v>
      </c>
      <c r="B7" s="122">
        <f>25826700+1095900</f>
        <v>26922600</v>
      </c>
      <c r="C7" s="13">
        <f>B7/B8</f>
        <v>0.4895018181818182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23" t="s">
        <v>15</v>
      </c>
      <c r="C10" s="123" t="s">
        <v>16</v>
      </c>
      <c r="D10" s="204" t="s">
        <v>17</v>
      </c>
      <c r="E10" s="123" t="s">
        <v>15</v>
      </c>
      <c r="F10" s="124" t="s">
        <v>16</v>
      </c>
    </row>
    <row r="11" spans="1:9" ht="20.100000000000001" customHeight="1">
      <c r="A11" s="202"/>
      <c r="B11" s="126" t="s">
        <v>49</v>
      </c>
      <c r="C11" s="18">
        <v>9</v>
      </c>
      <c r="D11" s="205"/>
      <c r="E11" s="126" t="s">
        <v>391</v>
      </c>
      <c r="F11" s="19">
        <v>0.11</v>
      </c>
    </row>
    <row r="12" spans="1:9" ht="18" customHeight="1">
      <c r="A12" s="202"/>
      <c r="B12" s="126" t="s">
        <v>390</v>
      </c>
      <c r="C12" s="18">
        <v>6</v>
      </c>
      <c r="D12" s="205"/>
      <c r="E12" s="126" t="s">
        <v>53</v>
      </c>
      <c r="F12" s="19">
        <v>7.0000000000000007E-2</v>
      </c>
    </row>
    <row r="13" spans="1:9" ht="17.100000000000001" customHeight="1">
      <c r="A13" s="203"/>
      <c r="B13" s="126"/>
      <c r="C13" s="18"/>
      <c r="D13" s="206"/>
      <c r="E13" s="127" t="s">
        <v>175</v>
      </c>
      <c r="F13" s="21">
        <v>0.05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23" t="s">
        <v>19</v>
      </c>
      <c r="C15" s="123" t="s">
        <v>20</v>
      </c>
      <c r="D15" s="1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</v>
      </c>
      <c r="C16" s="26" t="s">
        <v>392</v>
      </c>
      <c r="D16" s="126">
        <v>6</v>
      </c>
      <c r="E16" s="247"/>
      <c r="F16" s="248"/>
    </row>
    <row r="17" spans="1:6">
      <c r="A17" s="245"/>
      <c r="B17" s="26">
        <v>4.1666666666666664E-2</v>
      </c>
      <c r="C17" s="126" t="s">
        <v>393</v>
      </c>
      <c r="D17" s="126">
        <v>3</v>
      </c>
      <c r="E17" s="247"/>
      <c r="F17" s="248"/>
    </row>
    <row r="18" spans="1:6">
      <c r="A18" s="245"/>
      <c r="B18" s="26"/>
      <c r="C18" s="26"/>
      <c r="D18" s="126"/>
      <c r="E18" s="247"/>
      <c r="F18" s="248"/>
    </row>
    <row r="19" spans="1:6">
      <c r="A19" s="245"/>
      <c r="B19" s="26"/>
      <c r="C19" s="126"/>
      <c r="D19" s="126"/>
      <c r="E19" s="247"/>
      <c r="F19" s="248"/>
    </row>
    <row r="20" spans="1:6">
      <c r="A20" s="245"/>
      <c r="B20" s="26"/>
      <c r="C20" s="126"/>
      <c r="D20" s="126"/>
      <c r="E20" s="247"/>
      <c r="F20" s="248"/>
    </row>
    <row r="21" spans="1:6">
      <c r="A21" s="245"/>
      <c r="B21" s="26"/>
      <c r="C21" s="126"/>
      <c r="D21" s="126"/>
      <c r="E21" s="247"/>
      <c r="F21" s="248"/>
    </row>
    <row r="22" spans="1:6" ht="18" thickBot="1">
      <c r="A22" s="246"/>
      <c r="B22" s="90"/>
      <c r="C22" s="132"/>
      <c r="D22" s="132"/>
      <c r="E22" s="332"/>
      <c r="F22" s="333"/>
    </row>
    <row r="23" spans="1:6" ht="18" thickTop="1">
      <c r="A23" s="251" t="s">
        <v>24</v>
      </c>
      <c r="B23" s="31">
        <v>0.27083333333333331</v>
      </c>
      <c r="C23" s="54" t="s">
        <v>394</v>
      </c>
      <c r="D23" s="128">
        <v>3</v>
      </c>
      <c r="E23" s="334" t="s">
        <v>357</v>
      </c>
      <c r="F23" s="334"/>
    </row>
    <row r="24" spans="1:6">
      <c r="A24" s="245"/>
      <c r="B24" s="89">
        <v>0.29166666666666669</v>
      </c>
      <c r="C24" s="126" t="s">
        <v>395</v>
      </c>
      <c r="D24" s="126">
        <v>4</v>
      </c>
      <c r="E24" s="350"/>
      <c r="F24" s="254"/>
    </row>
    <row r="25" spans="1:6">
      <c r="A25" s="245"/>
      <c r="B25" s="89">
        <v>0.29166666666666669</v>
      </c>
      <c r="C25" s="126" t="s">
        <v>396</v>
      </c>
      <c r="D25" s="126">
        <v>2</v>
      </c>
      <c r="E25" s="253"/>
      <c r="F25" s="254"/>
    </row>
    <row r="26" spans="1:6">
      <c r="A26" s="245"/>
      <c r="B26" s="89">
        <v>0.29166666666666669</v>
      </c>
      <c r="C26" s="126" t="s">
        <v>397</v>
      </c>
      <c r="D26" s="126">
        <v>2</v>
      </c>
      <c r="E26" s="255"/>
      <c r="F26" s="256"/>
    </row>
    <row r="27" spans="1:6">
      <c r="A27" s="245"/>
      <c r="B27" s="54">
        <v>0.35416666666666669</v>
      </c>
      <c r="C27" s="26" t="s">
        <v>96</v>
      </c>
      <c r="D27" s="126">
        <v>2</v>
      </c>
      <c r="E27" s="247" t="s">
        <v>398</v>
      </c>
      <c r="F27" s="248"/>
    </row>
    <row r="28" spans="1:6">
      <c r="A28" s="245"/>
      <c r="B28" s="26"/>
      <c r="C28" s="126"/>
      <c r="D28" s="126"/>
      <c r="E28" s="255"/>
      <c r="F28" s="256"/>
    </row>
    <row r="29" spans="1:6">
      <c r="A29" s="245"/>
      <c r="B29" s="26"/>
      <c r="C29" s="26"/>
      <c r="D29" s="126"/>
      <c r="E29" s="247"/>
      <c r="F29" s="248"/>
    </row>
    <row r="30" spans="1:6">
      <c r="A30" s="245"/>
      <c r="B30" s="26"/>
      <c r="C30" s="126"/>
      <c r="D30" s="126"/>
      <c r="E30" s="247"/>
      <c r="F30" s="248"/>
    </row>
    <row r="31" spans="1:6">
      <c r="A31" s="245"/>
      <c r="B31" s="26"/>
      <c r="C31" s="126"/>
      <c r="D31" s="126"/>
      <c r="E31" s="247"/>
      <c r="F31" s="248"/>
    </row>
    <row r="32" spans="1:6">
      <c r="A32" s="245"/>
      <c r="B32" s="26"/>
      <c r="C32" s="126"/>
      <c r="D32" s="126"/>
      <c r="E32" s="247"/>
      <c r="F32" s="248"/>
    </row>
    <row r="33" spans="1:6">
      <c r="A33" s="245"/>
      <c r="B33" s="26"/>
      <c r="C33" s="126"/>
      <c r="D33" s="126"/>
      <c r="E33" s="247"/>
      <c r="F33" s="248"/>
    </row>
    <row r="34" spans="1:6">
      <c r="A34" s="245"/>
      <c r="B34" s="26"/>
      <c r="C34" s="126"/>
      <c r="D34" s="126"/>
      <c r="E34" s="247"/>
      <c r="F34" s="248"/>
    </row>
    <row r="35" spans="1:6">
      <c r="A35" s="252"/>
      <c r="B35" s="33"/>
      <c r="C35" s="129"/>
      <c r="D35" s="129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131" t="s">
        <v>399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31" t="s">
        <v>400</v>
      </c>
    </row>
    <row r="41" spans="1:6">
      <c r="A41" s="263"/>
      <c r="B41" s="263"/>
      <c r="C41" s="264"/>
      <c r="D41" s="264"/>
      <c r="E41" s="39" t="s">
        <v>32</v>
      </c>
      <c r="F41" s="131" t="s">
        <v>73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401</v>
      </c>
      <c r="F44" s="364"/>
    </row>
    <row r="45" spans="1:6">
      <c r="A45" s="245"/>
      <c r="B45" s="283"/>
      <c r="C45" s="283"/>
      <c r="D45" s="275"/>
      <c r="E45" s="363"/>
      <c r="F45" s="364"/>
    </row>
    <row r="46" spans="1:6">
      <c r="A46" s="245"/>
      <c r="B46" s="283"/>
      <c r="C46" s="283"/>
      <c r="D46" s="275"/>
      <c r="E46" s="337" t="s">
        <v>402</v>
      </c>
      <c r="F46" s="338"/>
    </row>
    <row r="47" spans="1:6">
      <c r="A47" s="245"/>
      <c r="B47" s="284"/>
      <c r="C47" s="285"/>
      <c r="D47" s="275"/>
      <c r="E47" s="355" t="s">
        <v>403</v>
      </c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/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 t="s">
        <v>404</v>
      </c>
      <c r="F55" s="301"/>
    </row>
    <row r="56" spans="1:6">
      <c r="A56" s="245"/>
      <c r="B56" s="283"/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43" workbookViewId="0">
      <selection activeCell="B57" sqref="B57:C57"/>
    </sheetView>
  </sheetViews>
  <sheetFormatPr defaultColWidth="11.5546875" defaultRowHeight="17.25"/>
  <cols>
    <col min="1" max="1" width="11.5546875" style="53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77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6" t="s">
        <v>4</v>
      </c>
      <c r="E3" s="7" t="s">
        <v>5</v>
      </c>
      <c r="F3" s="36" t="s">
        <v>6</v>
      </c>
    </row>
    <row r="4" spans="1:9" ht="21.75" customHeight="1">
      <c r="A4" s="25" t="s">
        <v>7</v>
      </c>
      <c r="B4" s="217">
        <v>205600</v>
      </c>
      <c r="C4" s="218"/>
      <c r="D4" s="219">
        <v>8</v>
      </c>
      <c r="E4" s="221">
        <v>15</v>
      </c>
      <c r="F4" s="223">
        <v>25100</v>
      </c>
    </row>
    <row r="5" spans="1:9" ht="23.1" customHeight="1">
      <c r="A5" s="25" t="s">
        <v>8</v>
      </c>
      <c r="B5" s="225">
        <f>B6-B4</f>
        <v>144000</v>
      </c>
      <c r="C5" s="226"/>
      <c r="D5" s="220"/>
      <c r="E5" s="222"/>
      <c r="F5" s="224"/>
    </row>
    <row r="6" spans="1:9">
      <c r="A6" s="10" t="s">
        <v>9</v>
      </c>
      <c r="B6" s="227">
        <v>349600</v>
      </c>
      <c r="C6" s="228"/>
      <c r="D6" s="229" t="s">
        <v>10</v>
      </c>
      <c r="E6" s="230"/>
      <c r="F6" s="235" t="s">
        <v>82</v>
      </c>
    </row>
    <row r="7" spans="1:9">
      <c r="A7" s="11" t="s">
        <v>11</v>
      </c>
      <c r="B7" s="12">
        <f>1165900+349600</f>
        <v>1515500</v>
      </c>
      <c r="C7" s="13">
        <f>B7/B8</f>
        <v>2.7554545454545453E-2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23" t="s">
        <v>15</v>
      </c>
      <c r="C10" s="23" t="s">
        <v>16</v>
      </c>
      <c r="D10" s="204" t="s">
        <v>17</v>
      </c>
      <c r="E10" s="23" t="s">
        <v>15</v>
      </c>
      <c r="F10" s="24" t="s">
        <v>16</v>
      </c>
    </row>
    <row r="11" spans="1:9" ht="20.100000000000001" customHeight="1">
      <c r="A11" s="202"/>
      <c r="B11" s="27" t="s">
        <v>68</v>
      </c>
      <c r="C11" s="18">
        <v>6</v>
      </c>
      <c r="D11" s="205"/>
      <c r="E11" s="27"/>
      <c r="F11" s="19"/>
    </row>
    <row r="12" spans="1:9" ht="18" customHeight="1">
      <c r="A12" s="202"/>
      <c r="B12" s="27" t="s">
        <v>49</v>
      </c>
      <c r="C12" s="18">
        <v>3</v>
      </c>
      <c r="D12" s="205"/>
      <c r="E12" s="27"/>
      <c r="F12" s="19"/>
    </row>
    <row r="13" spans="1:9" ht="17.100000000000001" customHeight="1">
      <c r="A13" s="203"/>
      <c r="B13" s="27"/>
      <c r="C13" s="18"/>
      <c r="D13" s="206"/>
      <c r="E13" s="29"/>
      <c r="F13" s="21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23" t="s">
        <v>19</v>
      </c>
      <c r="C15" s="23" t="s">
        <v>20</v>
      </c>
      <c r="D15" s="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27"/>
      <c r="E16" s="247"/>
      <c r="F16" s="248"/>
    </row>
    <row r="17" spans="1:6">
      <c r="A17" s="245"/>
      <c r="B17" s="26"/>
      <c r="C17" s="27"/>
      <c r="D17" s="27"/>
      <c r="E17" s="247"/>
      <c r="F17" s="248"/>
    </row>
    <row r="18" spans="1:6">
      <c r="A18" s="245"/>
      <c r="B18" s="26"/>
      <c r="C18" s="26"/>
      <c r="D18" s="27"/>
      <c r="E18" s="247"/>
      <c r="F18" s="248"/>
    </row>
    <row r="19" spans="1:6">
      <c r="A19" s="245"/>
      <c r="B19" s="26"/>
      <c r="C19" s="27"/>
      <c r="D19" s="27"/>
      <c r="E19" s="247"/>
      <c r="F19" s="248"/>
    </row>
    <row r="20" spans="1:6">
      <c r="A20" s="245"/>
      <c r="B20" s="26"/>
      <c r="C20" s="27"/>
      <c r="D20" s="27"/>
      <c r="E20" s="247"/>
      <c r="F20" s="248"/>
    </row>
    <row r="21" spans="1:6">
      <c r="A21" s="245"/>
      <c r="B21" s="26"/>
      <c r="C21" s="27"/>
      <c r="D21" s="27"/>
      <c r="E21" s="247"/>
      <c r="F21" s="248"/>
    </row>
    <row r="22" spans="1:6" ht="18" thickBot="1">
      <c r="A22" s="246"/>
      <c r="B22" s="28"/>
      <c r="C22" s="29"/>
      <c r="D22" s="29"/>
      <c r="E22" s="249"/>
      <c r="F22" s="250"/>
    </row>
    <row r="23" spans="1:6" ht="18" thickTop="1">
      <c r="A23" s="251" t="s">
        <v>24</v>
      </c>
      <c r="B23" s="30">
        <v>0.3263888888888889</v>
      </c>
      <c r="C23" s="31" t="s">
        <v>69</v>
      </c>
      <c r="D23" s="32">
        <v>3</v>
      </c>
      <c r="E23" s="249" t="s">
        <v>70</v>
      </c>
      <c r="F23" s="249"/>
    </row>
    <row r="24" spans="1:6">
      <c r="A24" s="245"/>
      <c r="B24" s="26"/>
      <c r="C24" s="27"/>
      <c r="D24" s="27"/>
      <c r="E24" s="253"/>
      <c r="F24" s="254"/>
    </row>
    <row r="25" spans="1:6">
      <c r="A25" s="245"/>
      <c r="B25" s="26"/>
      <c r="C25" s="27"/>
      <c r="D25" s="27"/>
      <c r="E25" s="253"/>
      <c r="F25" s="254"/>
    </row>
    <row r="26" spans="1:6">
      <c r="A26" s="245"/>
      <c r="B26" s="26"/>
      <c r="C26" s="27"/>
      <c r="D26" s="27"/>
      <c r="E26" s="255"/>
      <c r="F26" s="256"/>
    </row>
    <row r="27" spans="1:6">
      <c r="A27" s="245"/>
      <c r="B27" s="26"/>
      <c r="C27" s="26"/>
      <c r="D27" s="27"/>
      <c r="E27" s="247"/>
      <c r="F27" s="248"/>
    </row>
    <row r="28" spans="1:6">
      <c r="A28" s="245"/>
      <c r="B28" s="26"/>
      <c r="C28" s="27"/>
      <c r="D28" s="27"/>
      <c r="E28" s="255"/>
      <c r="F28" s="256"/>
    </row>
    <row r="29" spans="1:6">
      <c r="A29" s="245"/>
      <c r="B29" s="26"/>
      <c r="C29" s="26"/>
      <c r="D29" s="27"/>
      <c r="E29" s="247"/>
      <c r="F29" s="248"/>
    </row>
    <row r="30" spans="1:6">
      <c r="A30" s="245"/>
      <c r="B30" s="26"/>
      <c r="C30" s="27"/>
      <c r="D30" s="27"/>
      <c r="E30" s="247"/>
      <c r="F30" s="248"/>
    </row>
    <row r="31" spans="1:6">
      <c r="A31" s="245"/>
      <c r="B31" s="26"/>
      <c r="C31" s="27"/>
      <c r="D31" s="27"/>
      <c r="E31" s="247"/>
      <c r="F31" s="248"/>
    </row>
    <row r="32" spans="1:6">
      <c r="A32" s="245"/>
      <c r="B32" s="26"/>
      <c r="C32" s="27"/>
      <c r="D32" s="27"/>
      <c r="E32" s="247"/>
      <c r="F32" s="248"/>
    </row>
    <row r="33" spans="1:6">
      <c r="A33" s="245"/>
      <c r="B33" s="26"/>
      <c r="C33" s="27"/>
      <c r="D33" s="27"/>
      <c r="E33" s="247"/>
      <c r="F33" s="248"/>
    </row>
    <row r="34" spans="1:6">
      <c r="A34" s="245"/>
      <c r="B34" s="26"/>
      <c r="C34" s="27"/>
      <c r="D34" s="27"/>
      <c r="E34" s="247"/>
      <c r="F34" s="248"/>
    </row>
    <row r="35" spans="1:6">
      <c r="A35" s="252"/>
      <c r="B35" s="33"/>
      <c r="C35" s="35"/>
      <c r="D35" s="3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73</v>
      </c>
    </row>
    <row r="39" spans="1:6">
      <c r="A39" s="263" t="s">
        <v>29</v>
      </c>
      <c r="B39" s="263"/>
      <c r="C39" s="264"/>
      <c r="D39" s="264"/>
      <c r="E39" s="39" t="s">
        <v>29</v>
      </c>
      <c r="F39" s="40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40" t="s">
        <v>71</v>
      </c>
    </row>
    <row r="41" spans="1:6">
      <c r="A41" s="263"/>
      <c r="B41" s="263"/>
      <c r="C41" s="264"/>
      <c r="D41" s="264"/>
      <c r="E41" s="39" t="s">
        <v>32</v>
      </c>
      <c r="F41" s="40" t="s">
        <v>72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141</v>
      </c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/>
      <c r="C44" s="280"/>
      <c r="D44" s="275"/>
      <c r="E44" s="281" t="s">
        <v>74</v>
      </c>
      <c r="F44" s="282"/>
    </row>
    <row r="45" spans="1:6" ht="24" customHeight="1">
      <c r="A45" s="245"/>
      <c r="B45" s="283" t="s">
        <v>142</v>
      </c>
      <c r="C45" s="283"/>
      <c r="D45" s="275"/>
      <c r="E45" s="281"/>
      <c r="F45" s="282"/>
    </row>
    <row r="46" spans="1:6" ht="24" customHeight="1">
      <c r="A46" s="245"/>
      <c r="B46" s="283"/>
      <c r="C46" s="283"/>
      <c r="D46" s="275"/>
      <c r="E46" s="322" t="s">
        <v>75</v>
      </c>
      <c r="F46" s="323"/>
    </row>
    <row r="47" spans="1:6" ht="24" customHeight="1">
      <c r="A47" s="245"/>
      <c r="B47" s="284"/>
      <c r="C47" s="285"/>
      <c r="D47" s="275"/>
      <c r="E47" s="286"/>
      <c r="F47" s="287"/>
    </row>
    <row r="48" spans="1:6" ht="17.25" customHeight="1">
      <c r="A48" s="245"/>
      <c r="B48" s="288"/>
      <c r="C48" s="289"/>
      <c r="D48" s="275"/>
      <c r="E48" s="290" t="s">
        <v>76</v>
      </c>
      <c r="F48" s="291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143</v>
      </c>
      <c r="C55" s="273"/>
      <c r="D55" s="274" t="s">
        <v>38</v>
      </c>
      <c r="E55" s="273"/>
      <c r="F55" s="301"/>
    </row>
    <row r="56" spans="1:6">
      <c r="A56" s="245"/>
      <c r="B56" s="283" t="s">
        <v>144</v>
      </c>
      <c r="C56" s="283"/>
      <c r="D56" s="275"/>
      <c r="E56" s="273"/>
      <c r="F56" s="301"/>
    </row>
    <row r="57" spans="1:6">
      <c r="A57" s="245"/>
      <c r="B57" s="283" t="s">
        <v>145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 t="s">
        <v>39</v>
      </c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E55:F55"/>
    <mergeCell ref="B56:C56"/>
    <mergeCell ref="A43:A53"/>
    <mergeCell ref="B50:C50"/>
    <mergeCell ref="E50:F50"/>
    <mergeCell ref="B51:C51"/>
    <mergeCell ref="B47:C47"/>
    <mergeCell ref="E47:F47"/>
    <mergeCell ref="B48:C48"/>
    <mergeCell ref="E48:F48"/>
    <mergeCell ref="B49:C49"/>
    <mergeCell ref="E49:F49"/>
    <mergeCell ref="B44:C44"/>
    <mergeCell ref="E44:F44"/>
    <mergeCell ref="A67:F67"/>
    <mergeCell ref="A68:F68"/>
    <mergeCell ref="E46:F46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46:C46"/>
    <mergeCell ref="E51:F51"/>
    <mergeCell ref="E59:F59"/>
    <mergeCell ref="B58:C58"/>
    <mergeCell ref="E58:F58"/>
    <mergeCell ref="B59:C59"/>
    <mergeCell ref="B43:C43"/>
    <mergeCell ref="D43:D53"/>
    <mergeCell ref="E43:F43"/>
    <mergeCell ref="B45:C45"/>
    <mergeCell ref="E45:F45"/>
    <mergeCell ref="B52:C52"/>
    <mergeCell ref="E52:F52"/>
    <mergeCell ref="B53:C53"/>
    <mergeCell ref="E53:F53"/>
    <mergeCell ref="A54:F54"/>
    <mergeCell ref="A55:A60"/>
    <mergeCell ref="B55:C55"/>
    <mergeCell ref="D55:D60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25" workbookViewId="0">
      <selection activeCell="J44" sqref="J44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405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20" t="s">
        <v>4</v>
      </c>
      <c r="E3" s="121" t="s">
        <v>5</v>
      </c>
      <c r="F3" s="130" t="s">
        <v>6</v>
      </c>
    </row>
    <row r="4" spans="1:9" ht="21.75" customHeight="1">
      <c r="A4" s="125" t="s">
        <v>7</v>
      </c>
      <c r="B4" s="217">
        <v>273600</v>
      </c>
      <c r="C4" s="218"/>
      <c r="D4" s="219">
        <v>15</v>
      </c>
      <c r="E4" s="221">
        <v>134</v>
      </c>
      <c r="F4" s="223">
        <v>55130</v>
      </c>
    </row>
    <row r="5" spans="1:9" ht="23.1" customHeight="1">
      <c r="A5" s="125" t="s">
        <v>8</v>
      </c>
      <c r="B5" s="225">
        <f>B6-B4</f>
        <v>7020400</v>
      </c>
      <c r="C5" s="226"/>
      <c r="D5" s="220"/>
      <c r="E5" s="222"/>
      <c r="F5" s="224"/>
    </row>
    <row r="6" spans="1:9">
      <c r="A6" s="10" t="s">
        <v>9</v>
      </c>
      <c r="B6" s="227">
        <v>7294000</v>
      </c>
      <c r="C6" s="228"/>
      <c r="D6" s="229" t="s">
        <v>10</v>
      </c>
      <c r="E6" s="230"/>
      <c r="F6" s="235">
        <v>18</v>
      </c>
    </row>
    <row r="7" spans="1:9">
      <c r="A7" s="11" t="s">
        <v>11</v>
      </c>
      <c r="B7" s="122">
        <f>25826700+1095900+7294000</f>
        <v>34216600</v>
      </c>
      <c r="C7" s="13">
        <f>B7/B8</f>
        <v>0.62212000000000001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23" t="s">
        <v>15</v>
      </c>
      <c r="C10" s="123" t="s">
        <v>16</v>
      </c>
      <c r="D10" s="204" t="s">
        <v>17</v>
      </c>
      <c r="E10" s="123" t="s">
        <v>15</v>
      </c>
      <c r="F10" s="124" t="s">
        <v>16</v>
      </c>
    </row>
    <row r="11" spans="1:9" ht="20.100000000000001" customHeight="1">
      <c r="A11" s="202"/>
      <c r="B11" s="126" t="s">
        <v>406</v>
      </c>
      <c r="C11" s="18">
        <v>105</v>
      </c>
      <c r="D11" s="205"/>
      <c r="E11" s="126" t="s">
        <v>421</v>
      </c>
      <c r="F11" s="133">
        <v>5</v>
      </c>
    </row>
    <row r="12" spans="1:9" ht="18" customHeight="1">
      <c r="A12" s="202"/>
      <c r="B12" s="126" t="s">
        <v>407</v>
      </c>
      <c r="C12" s="18">
        <v>4</v>
      </c>
      <c r="D12" s="205"/>
      <c r="E12" s="126" t="s">
        <v>422</v>
      </c>
      <c r="F12" s="133">
        <v>3</v>
      </c>
    </row>
    <row r="13" spans="1:9" ht="17.100000000000001" customHeight="1">
      <c r="A13" s="203"/>
      <c r="B13" s="126" t="s">
        <v>390</v>
      </c>
      <c r="C13" s="18">
        <v>3</v>
      </c>
      <c r="D13" s="206"/>
      <c r="E13" s="127"/>
      <c r="F13" s="134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23" t="s">
        <v>19</v>
      </c>
      <c r="C15" s="123" t="s">
        <v>20</v>
      </c>
      <c r="D15" s="1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26"/>
      <c r="E16" s="247"/>
      <c r="F16" s="248"/>
    </row>
    <row r="17" spans="1:6">
      <c r="A17" s="245"/>
      <c r="B17" s="26"/>
      <c r="C17" s="126"/>
      <c r="D17" s="126"/>
      <c r="E17" s="247"/>
      <c r="F17" s="248"/>
    </row>
    <row r="18" spans="1:6">
      <c r="A18" s="245"/>
      <c r="B18" s="26"/>
      <c r="C18" s="26"/>
      <c r="D18" s="126"/>
      <c r="E18" s="247"/>
      <c r="F18" s="248"/>
    </row>
    <row r="19" spans="1:6">
      <c r="A19" s="245"/>
      <c r="B19" s="26"/>
      <c r="C19" s="126"/>
      <c r="D19" s="126"/>
      <c r="E19" s="247"/>
      <c r="F19" s="248"/>
    </row>
    <row r="20" spans="1:6">
      <c r="A20" s="245"/>
      <c r="B20" s="26"/>
      <c r="C20" s="126"/>
      <c r="D20" s="126"/>
      <c r="E20" s="247"/>
      <c r="F20" s="248"/>
    </row>
    <row r="21" spans="1:6">
      <c r="A21" s="245"/>
      <c r="B21" s="26"/>
      <c r="C21" s="126"/>
      <c r="D21" s="126"/>
      <c r="E21" s="247"/>
      <c r="F21" s="248"/>
    </row>
    <row r="22" spans="1:6" ht="18" thickBot="1">
      <c r="A22" s="246"/>
      <c r="B22" s="28"/>
      <c r="C22" s="132"/>
      <c r="D22" s="132"/>
      <c r="E22" s="332"/>
      <c r="F22" s="333"/>
    </row>
    <row r="23" spans="1:6" ht="18" thickTop="1">
      <c r="A23" s="251" t="s">
        <v>24</v>
      </c>
      <c r="B23" s="26">
        <v>0.25</v>
      </c>
      <c r="C23" s="54" t="s">
        <v>408</v>
      </c>
      <c r="D23" s="128">
        <v>105</v>
      </c>
      <c r="E23" s="334" t="s">
        <v>409</v>
      </c>
      <c r="F23" s="334"/>
    </row>
    <row r="24" spans="1:6">
      <c r="A24" s="245"/>
      <c r="B24" s="26">
        <v>0.25</v>
      </c>
      <c r="C24" s="126" t="s">
        <v>410</v>
      </c>
      <c r="D24" s="126">
        <v>4</v>
      </c>
      <c r="E24" s="253" t="s">
        <v>411</v>
      </c>
      <c r="F24" s="254"/>
    </row>
    <row r="25" spans="1:6">
      <c r="A25" s="245"/>
      <c r="B25" s="26">
        <v>0.29166666666666669</v>
      </c>
      <c r="C25" s="126" t="s">
        <v>412</v>
      </c>
      <c r="D25" s="126">
        <v>7</v>
      </c>
      <c r="E25" s="253" t="s">
        <v>413</v>
      </c>
      <c r="F25" s="254"/>
    </row>
    <row r="26" spans="1:6">
      <c r="A26" s="245"/>
      <c r="B26" s="54">
        <v>0.29166666666666669</v>
      </c>
      <c r="C26" s="126" t="s">
        <v>414</v>
      </c>
      <c r="D26" s="126">
        <v>2</v>
      </c>
      <c r="E26" s="255" t="s">
        <v>416</v>
      </c>
      <c r="F26" s="256"/>
    </row>
    <row r="27" spans="1:6">
      <c r="A27" s="245"/>
      <c r="B27" s="89">
        <v>0.33333333333333331</v>
      </c>
      <c r="C27" s="26" t="s">
        <v>415</v>
      </c>
      <c r="D27" s="126">
        <v>3</v>
      </c>
      <c r="E27" s="247"/>
      <c r="F27" s="248"/>
    </row>
    <row r="28" spans="1:6">
      <c r="A28" s="245"/>
      <c r="B28" s="26"/>
      <c r="C28" s="126"/>
      <c r="D28" s="126"/>
      <c r="E28" s="255"/>
      <c r="F28" s="256"/>
    </row>
    <row r="29" spans="1:6">
      <c r="A29" s="245"/>
      <c r="B29" s="26"/>
      <c r="C29" s="26"/>
      <c r="D29" s="126"/>
      <c r="E29" s="247"/>
      <c r="F29" s="248"/>
    </row>
    <row r="30" spans="1:6">
      <c r="A30" s="245"/>
      <c r="B30" s="26"/>
      <c r="C30" s="126"/>
      <c r="D30" s="126"/>
      <c r="E30" s="247"/>
      <c r="F30" s="248"/>
    </row>
    <row r="31" spans="1:6">
      <c r="A31" s="245"/>
      <c r="B31" s="26"/>
      <c r="C31" s="126"/>
      <c r="D31" s="126"/>
      <c r="E31" s="247"/>
      <c r="F31" s="248"/>
    </row>
    <row r="32" spans="1:6">
      <c r="A32" s="245"/>
      <c r="B32" s="26"/>
      <c r="C32" s="126"/>
      <c r="D32" s="126"/>
      <c r="E32" s="247"/>
      <c r="F32" s="248"/>
    </row>
    <row r="33" spans="1:6">
      <c r="A33" s="245"/>
      <c r="B33" s="26"/>
      <c r="C33" s="126"/>
      <c r="D33" s="126"/>
      <c r="E33" s="247"/>
      <c r="F33" s="248"/>
    </row>
    <row r="34" spans="1:6">
      <c r="A34" s="245"/>
      <c r="B34" s="26"/>
      <c r="C34" s="126"/>
      <c r="D34" s="126"/>
      <c r="E34" s="247"/>
      <c r="F34" s="248"/>
    </row>
    <row r="35" spans="1:6">
      <c r="A35" s="252"/>
      <c r="B35" s="33"/>
      <c r="C35" s="129"/>
      <c r="D35" s="129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148" t="s">
        <v>477</v>
      </c>
    </row>
    <row r="40" spans="1:6">
      <c r="A40" s="263" t="s">
        <v>30</v>
      </c>
      <c r="B40" s="263"/>
      <c r="C40" s="264"/>
      <c r="D40" s="264"/>
      <c r="E40" s="39" t="s">
        <v>31</v>
      </c>
      <c r="F40" s="148" t="s">
        <v>478</v>
      </c>
    </row>
    <row r="41" spans="1:6">
      <c r="A41" s="263"/>
      <c r="B41" s="263"/>
      <c r="C41" s="264"/>
      <c r="D41" s="264"/>
      <c r="E41" s="39" t="s">
        <v>32</v>
      </c>
      <c r="F41" s="148" t="s">
        <v>339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 t="s">
        <v>439</v>
      </c>
      <c r="C44" s="280"/>
      <c r="D44" s="275"/>
      <c r="E44" s="363" t="s">
        <v>417</v>
      </c>
      <c r="F44" s="364"/>
    </row>
    <row r="45" spans="1:6" ht="28.5" customHeight="1">
      <c r="A45" s="245"/>
      <c r="B45" s="283"/>
      <c r="C45" s="283"/>
      <c r="D45" s="275"/>
      <c r="E45" s="363" t="s">
        <v>418</v>
      </c>
      <c r="F45" s="364"/>
    </row>
    <row r="46" spans="1:6">
      <c r="A46" s="245"/>
      <c r="B46" s="283"/>
      <c r="C46" s="283"/>
      <c r="D46" s="275"/>
      <c r="E46" s="337"/>
      <c r="F46" s="338"/>
    </row>
    <row r="47" spans="1:6">
      <c r="A47" s="245"/>
      <c r="B47" s="284" t="s">
        <v>440</v>
      </c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 t="s">
        <v>419</v>
      </c>
      <c r="F48" s="360"/>
    </row>
    <row r="49" spans="1:6" ht="17.25" customHeight="1">
      <c r="A49" s="245"/>
      <c r="B49" s="292"/>
      <c r="C49" s="292"/>
      <c r="D49" s="275"/>
      <c r="E49" s="365" t="s">
        <v>420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441</v>
      </c>
      <c r="C55" s="273"/>
      <c r="D55" s="274" t="s">
        <v>38</v>
      </c>
      <c r="E55" s="273"/>
      <c r="F55" s="301"/>
    </row>
    <row r="56" spans="1:6">
      <c r="A56" s="245"/>
      <c r="B56" s="283" t="s">
        <v>442</v>
      </c>
      <c r="C56" s="283"/>
      <c r="D56" s="275"/>
      <c r="E56" s="343"/>
      <c r="F56" s="344"/>
    </row>
    <row r="57" spans="1:6">
      <c r="A57" s="245"/>
      <c r="B57" s="283" t="s">
        <v>443</v>
      </c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E69" sqref="E69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423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20" t="s">
        <v>4</v>
      </c>
      <c r="E3" s="121" t="s">
        <v>5</v>
      </c>
      <c r="F3" s="130" t="s">
        <v>6</v>
      </c>
    </row>
    <row r="4" spans="1:9" ht="21.75" customHeight="1">
      <c r="A4" s="125" t="s">
        <v>7</v>
      </c>
      <c r="B4" s="217">
        <v>579000</v>
      </c>
      <c r="C4" s="218"/>
      <c r="D4" s="219">
        <v>18</v>
      </c>
      <c r="E4" s="221">
        <v>33</v>
      </c>
      <c r="F4" s="223">
        <v>36454</v>
      </c>
    </row>
    <row r="5" spans="1:9" ht="23.1" customHeight="1">
      <c r="A5" s="125" t="s">
        <v>8</v>
      </c>
      <c r="B5" s="225">
        <f>B6-B4</f>
        <v>624000</v>
      </c>
      <c r="C5" s="226"/>
      <c r="D5" s="220"/>
      <c r="E5" s="222"/>
      <c r="F5" s="224"/>
    </row>
    <row r="6" spans="1:9">
      <c r="A6" s="10" t="s">
        <v>9</v>
      </c>
      <c r="B6" s="227">
        <v>1203000</v>
      </c>
      <c r="C6" s="228"/>
      <c r="D6" s="229" t="s">
        <v>10</v>
      </c>
      <c r="E6" s="230"/>
      <c r="F6" s="235">
        <v>22</v>
      </c>
    </row>
    <row r="7" spans="1:9">
      <c r="A7" s="11" t="s">
        <v>11</v>
      </c>
      <c r="B7" s="122">
        <f>25826700+1095900+7294000+1203000</f>
        <v>35419600</v>
      </c>
      <c r="C7" s="13">
        <f>B7/B8</f>
        <v>0.64399272727272727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23" t="s">
        <v>15</v>
      </c>
      <c r="C10" s="123" t="s">
        <v>16</v>
      </c>
      <c r="D10" s="204" t="s">
        <v>17</v>
      </c>
      <c r="E10" s="123" t="s">
        <v>15</v>
      </c>
      <c r="F10" s="124" t="s">
        <v>16</v>
      </c>
    </row>
    <row r="11" spans="1:9" ht="20.100000000000001" customHeight="1">
      <c r="A11" s="202"/>
      <c r="B11" s="126" t="s">
        <v>406</v>
      </c>
      <c r="C11" s="18">
        <v>105</v>
      </c>
      <c r="D11" s="205"/>
      <c r="E11" s="126" t="s">
        <v>421</v>
      </c>
      <c r="F11" s="133">
        <v>5</v>
      </c>
    </row>
    <row r="12" spans="1:9" ht="18" customHeight="1">
      <c r="A12" s="202"/>
      <c r="B12" s="126" t="s">
        <v>407</v>
      </c>
      <c r="C12" s="18">
        <v>4</v>
      </c>
      <c r="D12" s="205"/>
      <c r="E12" s="126" t="s">
        <v>422</v>
      </c>
      <c r="F12" s="133">
        <v>3</v>
      </c>
    </row>
    <row r="13" spans="1:9" ht="17.100000000000001" customHeight="1">
      <c r="A13" s="203"/>
      <c r="B13" s="126" t="s">
        <v>390</v>
      </c>
      <c r="C13" s="18">
        <v>3</v>
      </c>
      <c r="D13" s="206"/>
      <c r="E13" s="127"/>
      <c r="F13" s="134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23" t="s">
        <v>19</v>
      </c>
      <c r="C15" s="123" t="s">
        <v>20</v>
      </c>
      <c r="D15" s="1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424</v>
      </c>
      <c r="D16" s="126">
        <v>2</v>
      </c>
      <c r="E16" s="247"/>
      <c r="F16" s="248"/>
    </row>
    <row r="17" spans="1:6">
      <c r="A17" s="245"/>
      <c r="B17" s="26"/>
      <c r="C17" s="126"/>
      <c r="D17" s="126"/>
      <c r="E17" s="247"/>
      <c r="F17" s="248"/>
    </row>
    <row r="18" spans="1:6">
      <c r="A18" s="245"/>
      <c r="B18" s="26"/>
      <c r="C18" s="26"/>
      <c r="D18" s="126"/>
      <c r="E18" s="247"/>
      <c r="F18" s="248"/>
    </row>
    <row r="19" spans="1:6">
      <c r="A19" s="245"/>
      <c r="B19" s="26"/>
      <c r="C19" s="126"/>
      <c r="D19" s="126"/>
      <c r="E19" s="247"/>
      <c r="F19" s="248"/>
    </row>
    <row r="20" spans="1:6">
      <c r="A20" s="245"/>
      <c r="B20" s="26"/>
      <c r="C20" s="126"/>
      <c r="D20" s="126"/>
      <c r="E20" s="247"/>
      <c r="F20" s="248"/>
    </row>
    <row r="21" spans="1:6">
      <c r="A21" s="245"/>
      <c r="B21" s="26"/>
      <c r="C21" s="126"/>
      <c r="D21" s="126"/>
      <c r="E21" s="247"/>
      <c r="F21" s="248"/>
    </row>
    <row r="22" spans="1:6" ht="18" thickBot="1">
      <c r="A22" s="246"/>
      <c r="B22" s="28"/>
      <c r="C22" s="132"/>
      <c r="D22" s="132"/>
      <c r="E22" s="332"/>
      <c r="F22" s="333"/>
    </row>
    <row r="23" spans="1:6" ht="18" thickTop="1">
      <c r="A23" s="251" t="s">
        <v>24</v>
      </c>
      <c r="B23" s="26">
        <v>0.27083333333333331</v>
      </c>
      <c r="C23" s="54" t="s">
        <v>425</v>
      </c>
      <c r="D23" s="128">
        <v>2</v>
      </c>
      <c r="E23" s="334" t="s">
        <v>426</v>
      </c>
      <c r="F23" s="334"/>
    </row>
    <row r="24" spans="1:6">
      <c r="A24" s="245"/>
      <c r="B24" s="26">
        <v>0.27083333333333331</v>
      </c>
      <c r="C24" s="126" t="s">
        <v>427</v>
      </c>
      <c r="D24" s="126">
        <v>2</v>
      </c>
      <c r="E24" s="253" t="s">
        <v>428</v>
      </c>
      <c r="F24" s="254"/>
    </row>
    <row r="25" spans="1:6">
      <c r="A25" s="245"/>
      <c r="B25" s="26">
        <v>0.3125</v>
      </c>
      <c r="C25" s="126" t="s">
        <v>429</v>
      </c>
      <c r="D25" s="126">
        <v>5</v>
      </c>
      <c r="E25" s="253" t="s">
        <v>430</v>
      </c>
      <c r="F25" s="254"/>
    </row>
    <row r="26" spans="1:6">
      <c r="A26" s="245"/>
      <c r="B26" s="54"/>
      <c r="C26" s="126"/>
      <c r="D26" s="126"/>
      <c r="E26" s="255"/>
      <c r="F26" s="256"/>
    </row>
    <row r="27" spans="1:6">
      <c r="A27" s="245"/>
      <c r="B27" s="89"/>
      <c r="C27" s="26"/>
      <c r="D27" s="126"/>
      <c r="E27" s="247"/>
      <c r="F27" s="248"/>
    </row>
    <row r="28" spans="1:6">
      <c r="A28" s="245"/>
      <c r="B28" s="26"/>
      <c r="C28" s="126"/>
      <c r="D28" s="126"/>
      <c r="E28" s="255"/>
      <c r="F28" s="256"/>
    </row>
    <row r="29" spans="1:6">
      <c r="A29" s="245"/>
      <c r="B29" s="26"/>
      <c r="C29" s="26"/>
      <c r="D29" s="126"/>
      <c r="E29" s="247"/>
      <c r="F29" s="248"/>
    </row>
    <row r="30" spans="1:6">
      <c r="A30" s="245"/>
      <c r="B30" s="26"/>
      <c r="C30" s="126"/>
      <c r="D30" s="126"/>
      <c r="E30" s="247"/>
      <c r="F30" s="248"/>
    </row>
    <row r="31" spans="1:6">
      <c r="A31" s="245"/>
      <c r="B31" s="26"/>
      <c r="C31" s="126"/>
      <c r="D31" s="126"/>
      <c r="E31" s="247"/>
      <c r="F31" s="248"/>
    </row>
    <row r="32" spans="1:6">
      <c r="A32" s="245"/>
      <c r="B32" s="26"/>
      <c r="C32" s="126"/>
      <c r="D32" s="126"/>
      <c r="E32" s="247"/>
      <c r="F32" s="248"/>
    </row>
    <row r="33" spans="1:6">
      <c r="A33" s="245"/>
      <c r="B33" s="26"/>
      <c r="C33" s="126"/>
      <c r="D33" s="126"/>
      <c r="E33" s="247"/>
      <c r="F33" s="248"/>
    </row>
    <row r="34" spans="1:6">
      <c r="A34" s="245"/>
      <c r="B34" s="26"/>
      <c r="C34" s="126"/>
      <c r="D34" s="126"/>
      <c r="E34" s="247"/>
      <c r="F34" s="248"/>
    </row>
    <row r="35" spans="1:6">
      <c r="A35" s="252"/>
      <c r="B35" s="33"/>
      <c r="C35" s="129"/>
      <c r="D35" s="129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431</v>
      </c>
    </row>
    <row r="39" spans="1:6">
      <c r="A39" s="263" t="s">
        <v>29</v>
      </c>
      <c r="B39" s="263"/>
      <c r="C39" s="264"/>
      <c r="D39" s="264"/>
      <c r="E39" s="39" t="s">
        <v>29</v>
      </c>
      <c r="F39" s="131" t="s">
        <v>254</v>
      </c>
    </row>
    <row r="40" spans="1:6">
      <c r="A40" s="263" t="s">
        <v>30</v>
      </c>
      <c r="B40" s="263"/>
      <c r="C40" s="264"/>
      <c r="D40" s="264"/>
      <c r="E40" s="39" t="s">
        <v>31</v>
      </c>
      <c r="F40" s="131" t="s">
        <v>71</v>
      </c>
    </row>
    <row r="41" spans="1:6">
      <c r="A41" s="263"/>
      <c r="B41" s="263"/>
      <c r="C41" s="264"/>
      <c r="D41" s="264"/>
      <c r="E41" s="39" t="s">
        <v>32</v>
      </c>
      <c r="F41" s="131" t="s">
        <v>73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432</v>
      </c>
      <c r="F44" s="364"/>
    </row>
    <row r="45" spans="1:6" ht="28.5" customHeight="1">
      <c r="A45" s="245"/>
      <c r="B45" s="283" t="s">
        <v>444</v>
      </c>
      <c r="C45" s="283"/>
      <c r="D45" s="275"/>
      <c r="E45" s="363" t="s">
        <v>433</v>
      </c>
      <c r="F45" s="364"/>
    </row>
    <row r="46" spans="1:6">
      <c r="A46" s="245"/>
      <c r="B46" s="283"/>
      <c r="C46" s="283"/>
      <c r="D46" s="275"/>
      <c r="E46" s="337"/>
      <c r="F46" s="338"/>
    </row>
    <row r="47" spans="1:6">
      <c r="A47" s="245"/>
      <c r="B47" s="284" t="s">
        <v>445</v>
      </c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 t="s">
        <v>435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446</v>
      </c>
      <c r="C55" s="273"/>
      <c r="D55" s="274" t="s">
        <v>38</v>
      </c>
      <c r="E55" s="273" t="s">
        <v>434</v>
      </c>
      <c r="F55" s="301"/>
    </row>
    <row r="56" spans="1:6">
      <c r="A56" s="245"/>
      <c r="B56" s="283" t="s">
        <v>447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B56" sqref="B56:C56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448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35" t="s">
        <v>4</v>
      </c>
      <c r="E3" s="136" t="s">
        <v>5</v>
      </c>
      <c r="F3" s="145" t="s">
        <v>6</v>
      </c>
    </row>
    <row r="4" spans="1:9" ht="21.75" customHeight="1">
      <c r="A4" s="140" t="s">
        <v>7</v>
      </c>
      <c r="B4" s="217">
        <v>178500</v>
      </c>
      <c r="C4" s="218"/>
      <c r="D4" s="219">
        <v>8</v>
      </c>
      <c r="E4" s="221">
        <v>15</v>
      </c>
      <c r="F4" s="223">
        <v>27866</v>
      </c>
    </row>
    <row r="5" spans="1:9" ht="23.1" customHeight="1">
      <c r="A5" s="140" t="s">
        <v>8</v>
      </c>
      <c r="B5" s="225">
        <f>B6-B4</f>
        <v>239500</v>
      </c>
      <c r="C5" s="226"/>
      <c r="D5" s="220"/>
      <c r="E5" s="222"/>
      <c r="F5" s="224"/>
    </row>
    <row r="6" spans="1:9">
      <c r="A6" s="10" t="s">
        <v>9</v>
      </c>
      <c r="B6" s="227">
        <v>418000</v>
      </c>
      <c r="C6" s="228"/>
      <c r="D6" s="229" t="s">
        <v>10</v>
      </c>
      <c r="E6" s="230"/>
      <c r="F6" s="235">
        <v>9</v>
      </c>
    </row>
    <row r="7" spans="1:9">
      <c r="A7" s="11" t="s">
        <v>11</v>
      </c>
      <c r="B7" s="137">
        <f>25826700+1095900+7294000+1203000+418000</f>
        <v>35837600</v>
      </c>
      <c r="C7" s="13">
        <f>B7/B8</f>
        <v>0.65159272727272732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38" t="s">
        <v>15</v>
      </c>
      <c r="C10" s="138" t="s">
        <v>16</v>
      </c>
      <c r="D10" s="204" t="s">
        <v>17</v>
      </c>
      <c r="E10" s="138" t="s">
        <v>15</v>
      </c>
      <c r="F10" s="139" t="s">
        <v>16</v>
      </c>
    </row>
    <row r="11" spans="1:9" ht="20.100000000000001" customHeight="1">
      <c r="A11" s="202"/>
      <c r="B11" s="141" t="s">
        <v>449</v>
      </c>
      <c r="C11" s="18">
        <v>4</v>
      </c>
      <c r="D11" s="205"/>
      <c r="E11" s="141" t="s">
        <v>53</v>
      </c>
      <c r="F11" s="19">
        <v>0.25</v>
      </c>
    </row>
    <row r="12" spans="1:9" ht="18" customHeight="1">
      <c r="A12" s="202"/>
      <c r="B12" s="141" t="s">
        <v>68</v>
      </c>
      <c r="C12" s="18">
        <v>3</v>
      </c>
      <c r="D12" s="205"/>
      <c r="E12" s="141"/>
      <c r="F12" s="133"/>
    </row>
    <row r="13" spans="1:9" ht="17.100000000000001" customHeight="1">
      <c r="A13" s="203"/>
      <c r="B13" s="141"/>
      <c r="C13" s="18"/>
      <c r="D13" s="206"/>
      <c r="E13" s="142"/>
      <c r="F13" s="134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38" t="s">
        <v>19</v>
      </c>
      <c r="C15" s="138" t="s">
        <v>20</v>
      </c>
      <c r="D15" s="138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</v>
      </c>
      <c r="C16" s="26" t="s">
        <v>450</v>
      </c>
      <c r="D16" s="141">
        <v>2</v>
      </c>
      <c r="E16" s="247"/>
      <c r="F16" s="248"/>
    </row>
    <row r="17" spans="1:6">
      <c r="A17" s="245"/>
      <c r="B17" s="26"/>
      <c r="C17" s="141"/>
      <c r="D17" s="141"/>
      <c r="E17" s="247"/>
      <c r="F17" s="248"/>
    </row>
    <row r="18" spans="1:6">
      <c r="A18" s="245"/>
      <c r="B18" s="26"/>
      <c r="C18" s="26"/>
      <c r="D18" s="141"/>
      <c r="E18" s="247"/>
      <c r="F18" s="248"/>
    </row>
    <row r="19" spans="1:6">
      <c r="A19" s="245"/>
      <c r="B19" s="26"/>
      <c r="C19" s="141"/>
      <c r="D19" s="141"/>
      <c r="E19" s="247"/>
      <c r="F19" s="248"/>
    </row>
    <row r="20" spans="1:6">
      <c r="A20" s="245"/>
      <c r="B20" s="26"/>
      <c r="C20" s="141"/>
      <c r="D20" s="141"/>
      <c r="E20" s="247"/>
      <c r="F20" s="248"/>
    </row>
    <row r="21" spans="1:6">
      <c r="A21" s="245"/>
      <c r="B21" s="26"/>
      <c r="C21" s="141"/>
      <c r="D21" s="141"/>
      <c r="E21" s="247"/>
      <c r="F21" s="248"/>
    </row>
    <row r="22" spans="1:6" ht="18" thickBot="1">
      <c r="A22" s="246"/>
      <c r="B22" s="28"/>
      <c r="C22" s="147"/>
      <c r="D22" s="147"/>
      <c r="E22" s="332"/>
      <c r="F22" s="333"/>
    </row>
    <row r="23" spans="1:6" ht="18" thickTop="1">
      <c r="A23" s="251" t="s">
        <v>24</v>
      </c>
      <c r="B23" s="26">
        <v>0.26041666666666669</v>
      </c>
      <c r="C23" s="54" t="s">
        <v>451</v>
      </c>
      <c r="D23" s="143">
        <v>2</v>
      </c>
      <c r="E23" s="334" t="s">
        <v>452</v>
      </c>
      <c r="F23" s="334"/>
    </row>
    <row r="24" spans="1:6">
      <c r="A24" s="245"/>
      <c r="B24" s="26"/>
      <c r="C24" s="141"/>
      <c r="D24" s="141"/>
      <c r="E24" s="253"/>
      <c r="F24" s="254"/>
    </row>
    <row r="25" spans="1:6">
      <c r="A25" s="245"/>
      <c r="B25" s="26"/>
      <c r="C25" s="141"/>
      <c r="D25" s="141"/>
      <c r="E25" s="253"/>
      <c r="F25" s="254"/>
    </row>
    <row r="26" spans="1:6">
      <c r="A26" s="245"/>
      <c r="B26" s="54"/>
      <c r="C26" s="141"/>
      <c r="D26" s="141"/>
      <c r="E26" s="255"/>
      <c r="F26" s="256"/>
    </row>
    <row r="27" spans="1:6">
      <c r="A27" s="245"/>
      <c r="B27" s="89"/>
      <c r="C27" s="26"/>
      <c r="D27" s="141"/>
      <c r="E27" s="247"/>
      <c r="F27" s="248"/>
    </row>
    <row r="28" spans="1:6">
      <c r="A28" s="245"/>
      <c r="B28" s="26"/>
      <c r="C28" s="141"/>
      <c r="D28" s="141"/>
      <c r="E28" s="255"/>
      <c r="F28" s="256"/>
    </row>
    <row r="29" spans="1:6">
      <c r="A29" s="245"/>
      <c r="B29" s="26"/>
      <c r="C29" s="26"/>
      <c r="D29" s="141"/>
      <c r="E29" s="247"/>
      <c r="F29" s="248"/>
    </row>
    <row r="30" spans="1:6">
      <c r="A30" s="245"/>
      <c r="B30" s="26"/>
      <c r="C30" s="141"/>
      <c r="D30" s="141"/>
      <c r="E30" s="247"/>
      <c r="F30" s="248"/>
    </row>
    <row r="31" spans="1:6">
      <c r="A31" s="245"/>
      <c r="B31" s="26"/>
      <c r="C31" s="141"/>
      <c r="D31" s="141"/>
      <c r="E31" s="247"/>
      <c r="F31" s="248"/>
    </row>
    <row r="32" spans="1:6">
      <c r="A32" s="245"/>
      <c r="B32" s="26"/>
      <c r="C32" s="141"/>
      <c r="D32" s="141"/>
      <c r="E32" s="247"/>
      <c r="F32" s="248"/>
    </row>
    <row r="33" spans="1:6">
      <c r="A33" s="245"/>
      <c r="B33" s="26"/>
      <c r="C33" s="141"/>
      <c r="D33" s="141"/>
      <c r="E33" s="247"/>
      <c r="F33" s="248"/>
    </row>
    <row r="34" spans="1:6">
      <c r="A34" s="245"/>
      <c r="B34" s="26"/>
      <c r="C34" s="141"/>
      <c r="D34" s="141"/>
      <c r="E34" s="247"/>
      <c r="F34" s="248"/>
    </row>
    <row r="35" spans="1:6">
      <c r="A35" s="252"/>
      <c r="B35" s="33"/>
      <c r="C35" s="144"/>
      <c r="D35" s="144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431</v>
      </c>
    </row>
    <row r="39" spans="1:6">
      <c r="A39" s="263" t="s">
        <v>29</v>
      </c>
      <c r="B39" s="263"/>
      <c r="C39" s="264"/>
      <c r="D39" s="264"/>
      <c r="E39" s="39" t="s">
        <v>29</v>
      </c>
      <c r="F39" s="146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46"/>
    </row>
    <row r="41" spans="1:6">
      <c r="A41" s="263"/>
      <c r="B41" s="263"/>
      <c r="C41" s="264"/>
      <c r="D41" s="264"/>
      <c r="E41" s="39" t="s">
        <v>32</v>
      </c>
      <c r="F41" s="146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26.25" customHeight="1">
      <c r="A44" s="245"/>
      <c r="B44" s="279" t="s">
        <v>468</v>
      </c>
      <c r="C44" s="280"/>
      <c r="D44" s="275"/>
      <c r="E44" s="363" t="s">
        <v>455</v>
      </c>
      <c r="F44" s="364"/>
    </row>
    <row r="45" spans="1:6" ht="28.5" customHeight="1">
      <c r="A45" s="245"/>
      <c r="B45" s="283"/>
      <c r="C45" s="283"/>
      <c r="D45" s="275"/>
      <c r="E45" s="363"/>
      <c r="F45" s="364"/>
    </row>
    <row r="46" spans="1:6">
      <c r="A46" s="245"/>
      <c r="B46" s="283" t="s">
        <v>469</v>
      </c>
      <c r="C46" s="283"/>
      <c r="D46" s="275"/>
      <c r="E46" s="337"/>
      <c r="F46" s="338"/>
    </row>
    <row r="47" spans="1:6">
      <c r="A47" s="245"/>
      <c r="B47" s="284" t="s">
        <v>470</v>
      </c>
      <c r="C47" s="285"/>
      <c r="D47" s="275"/>
      <c r="E47" s="355" t="s">
        <v>453</v>
      </c>
      <c r="F47" s="356"/>
    </row>
    <row r="48" spans="1:6">
      <c r="A48" s="245"/>
      <c r="B48" s="330"/>
      <c r="C48" s="289"/>
      <c r="D48" s="275"/>
      <c r="E48" s="359" t="s">
        <v>454</v>
      </c>
      <c r="F48" s="360"/>
    </row>
    <row r="49" spans="1:6" ht="17.25" customHeight="1">
      <c r="A49" s="245"/>
      <c r="B49" s="292"/>
      <c r="C49" s="292"/>
      <c r="D49" s="275"/>
      <c r="E49" s="365"/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 t="s">
        <v>456</v>
      </c>
      <c r="F51" s="296"/>
    </row>
    <row r="52" spans="1:6" ht="18" customHeight="1">
      <c r="A52" s="246"/>
      <c r="B52" s="289"/>
      <c r="C52" s="289"/>
      <c r="D52" s="276"/>
      <c r="E52" s="295" t="s">
        <v>457</v>
      </c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471</v>
      </c>
      <c r="C55" s="273"/>
      <c r="D55" s="274" t="s">
        <v>38</v>
      </c>
      <c r="E55" s="273"/>
      <c r="F55" s="301"/>
    </row>
    <row r="56" spans="1:6">
      <c r="A56" s="245"/>
      <c r="B56" s="283" t="s">
        <v>472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I62" sqref="I62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458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35" t="s">
        <v>4</v>
      </c>
      <c r="E3" s="136" t="s">
        <v>5</v>
      </c>
      <c r="F3" s="145" t="s">
        <v>6</v>
      </c>
    </row>
    <row r="4" spans="1:9" ht="21.75" customHeight="1">
      <c r="A4" s="140" t="s">
        <v>7</v>
      </c>
      <c r="B4" s="217">
        <v>1113800</v>
      </c>
      <c r="C4" s="218"/>
      <c r="D4" s="219">
        <v>12</v>
      </c>
      <c r="E4" s="221">
        <v>30</v>
      </c>
      <c r="F4" s="223">
        <v>27866</v>
      </c>
    </row>
    <row r="5" spans="1:9" ht="23.1" customHeight="1">
      <c r="A5" s="140" t="s">
        <v>8</v>
      </c>
      <c r="B5" s="225">
        <f>B6-B4</f>
        <v>417200</v>
      </c>
      <c r="C5" s="226"/>
      <c r="D5" s="220"/>
      <c r="E5" s="222"/>
      <c r="F5" s="224"/>
    </row>
    <row r="6" spans="1:9">
      <c r="A6" s="10" t="s">
        <v>9</v>
      </c>
      <c r="B6" s="227">
        <v>1531000</v>
      </c>
      <c r="C6" s="228"/>
      <c r="D6" s="229" t="s">
        <v>10</v>
      </c>
      <c r="E6" s="230"/>
      <c r="F6" s="235">
        <v>7</v>
      </c>
    </row>
    <row r="7" spans="1:9">
      <c r="A7" s="11" t="s">
        <v>11</v>
      </c>
      <c r="B7" s="137">
        <f>25826700+1095900+7294000+1203000+418000+1531000</f>
        <v>37368600</v>
      </c>
      <c r="C7" s="13">
        <f>B7/B8</f>
        <v>0.67942909090909087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38" t="s">
        <v>15</v>
      </c>
      <c r="C10" s="138" t="s">
        <v>16</v>
      </c>
      <c r="D10" s="204" t="s">
        <v>17</v>
      </c>
      <c r="E10" s="138" t="s">
        <v>15</v>
      </c>
      <c r="F10" s="139" t="s">
        <v>16</v>
      </c>
    </row>
    <row r="11" spans="1:9" ht="20.100000000000001" customHeight="1">
      <c r="A11" s="202"/>
      <c r="B11" s="141" t="s">
        <v>449</v>
      </c>
      <c r="C11" s="18">
        <v>4</v>
      </c>
      <c r="D11" s="205"/>
      <c r="E11" s="141" t="s">
        <v>53</v>
      </c>
      <c r="F11" s="19">
        <v>0.25</v>
      </c>
    </row>
    <row r="12" spans="1:9" ht="18" customHeight="1">
      <c r="A12" s="202"/>
      <c r="B12" s="141" t="s">
        <v>68</v>
      </c>
      <c r="C12" s="18">
        <v>3</v>
      </c>
      <c r="D12" s="205"/>
      <c r="E12" s="141"/>
      <c r="F12" s="133"/>
    </row>
    <row r="13" spans="1:9" ht="17.100000000000001" customHeight="1">
      <c r="A13" s="203"/>
      <c r="B13" s="141"/>
      <c r="C13" s="18"/>
      <c r="D13" s="206"/>
      <c r="E13" s="142"/>
      <c r="F13" s="134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38" t="s">
        <v>19</v>
      </c>
      <c r="C15" s="138" t="s">
        <v>20</v>
      </c>
      <c r="D15" s="138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0.45833333333333331</v>
      </c>
      <c r="C16" s="26" t="s">
        <v>237</v>
      </c>
      <c r="D16" s="141">
        <v>16</v>
      </c>
      <c r="E16" s="247" t="s">
        <v>459</v>
      </c>
      <c r="F16" s="248"/>
    </row>
    <row r="17" spans="1:6">
      <c r="A17" s="245"/>
      <c r="B17" s="26">
        <v>0.5</v>
      </c>
      <c r="C17" s="141" t="s">
        <v>460</v>
      </c>
      <c r="D17" s="141">
        <v>4</v>
      </c>
      <c r="E17" s="247"/>
      <c r="F17" s="248"/>
    </row>
    <row r="18" spans="1:6">
      <c r="A18" s="245"/>
      <c r="B18" s="26"/>
      <c r="C18" s="26"/>
      <c r="D18" s="141"/>
      <c r="E18" s="247"/>
      <c r="F18" s="248"/>
    </row>
    <row r="19" spans="1:6">
      <c r="A19" s="245"/>
      <c r="B19" s="26"/>
      <c r="C19" s="141"/>
      <c r="D19" s="141"/>
      <c r="E19" s="247"/>
      <c r="F19" s="248"/>
    </row>
    <row r="20" spans="1:6">
      <c r="A20" s="245"/>
      <c r="B20" s="26"/>
      <c r="C20" s="141"/>
      <c r="D20" s="141"/>
      <c r="E20" s="247"/>
      <c r="F20" s="248"/>
    </row>
    <row r="21" spans="1:6">
      <c r="A21" s="245"/>
      <c r="B21" s="26"/>
      <c r="C21" s="141"/>
      <c r="D21" s="141"/>
      <c r="E21" s="247"/>
      <c r="F21" s="248"/>
    </row>
    <row r="22" spans="1:6" ht="18" thickBot="1">
      <c r="A22" s="246"/>
      <c r="B22" s="28"/>
      <c r="C22" s="147"/>
      <c r="D22" s="147"/>
      <c r="E22" s="332"/>
      <c r="F22" s="333"/>
    </row>
    <row r="23" spans="1:6" ht="18" thickTop="1">
      <c r="A23" s="251" t="s">
        <v>24</v>
      </c>
      <c r="B23" s="26">
        <v>0.29166666666666669</v>
      </c>
      <c r="C23" s="54" t="s">
        <v>461</v>
      </c>
      <c r="D23" s="143">
        <v>3</v>
      </c>
      <c r="E23" s="334"/>
      <c r="F23" s="334"/>
    </row>
    <row r="24" spans="1:6">
      <c r="A24" s="245"/>
      <c r="B24" s="26"/>
      <c r="C24" s="141"/>
      <c r="D24" s="141"/>
      <c r="E24" s="253"/>
      <c r="F24" s="254"/>
    </row>
    <row r="25" spans="1:6">
      <c r="A25" s="245"/>
      <c r="B25" s="26"/>
      <c r="C25" s="141"/>
      <c r="D25" s="141"/>
      <c r="E25" s="253"/>
      <c r="F25" s="254"/>
    </row>
    <row r="26" spans="1:6">
      <c r="A26" s="245"/>
      <c r="B26" s="54"/>
      <c r="C26" s="141"/>
      <c r="D26" s="141"/>
      <c r="E26" s="255"/>
      <c r="F26" s="256"/>
    </row>
    <row r="27" spans="1:6">
      <c r="A27" s="245"/>
      <c r="B27" s="89"/>
      <c r="C27" s="26"/>
      <c r="D27" s="141"/>
      <c r="E27" s="247"/>
      <c r="F27" s="248"/>
    </row>
    <row r="28" spans="1:6">
      <c r="A28" s="245"/>
      <c r="B28" s="26"/>
      <c r="C28" s="141"/>
      <c r="D28" s="141"/>
      <c r="E28" s="255"/>
      <c r="F28" s="256"/>
    </row>
    <row r="29" spans="1:6">
      <c r="A29" s="245"/>
      <c r="B29" s="26"/>
      <c r="C29" s="26"/>
      <c r="D29" s="141"/>
      <c r="E29" s="247"/>
      <c r="F29" s="248"/>
    </row>
    <row r="30" spans="1:6">
      <c r="A30" s="245"/>
      <c r="B30" s="26"/>
      <c r="C30" s="141"/>
      <c r="D30" s="141"/>
      <c r="E30" s="247"/>
      <c r="F30" s="248"/>
    </row>
    <row r="31" spans="1:6">
      <c r="A31" s="245"/>
      <c r="B31" s="26"/>
      <c r="C31" s="141"/>
      <c r="D31" s="141"/>
      <c r="E31" s="247"/>
      <c r="F31" s="248"/>
    </row>
    <row r="32" spans="1:6">
      <c r="A32" s="245"/>
      <c r="B32" s="26"/>
      <c r="C32" s="141"/>
      <c r="D32" s="141"/>
      <c r="E32" s="247"/>
      <c r="F32" s="248"/>
    </row>
    <row r="33" spans="1:6">
      <c r="A33" s="245"/>
      <c r="B33" s="26"/>
      <c r="C33" s="141"/>
      <c r="D33" s="141"/>
      <c r="E33" s="247"/>
      <c r="F33" s="248"/>
    </row>
    <row r="34" spans="1:6">
      <c r="A34" s="245"/>
      <c r="B34" s="26"/>
      <c r="C34" s="141"/>
      <c r="D34" s="141"/>
      <c r="E34" s="247"/>
      <c r="F34" s="248"/>
    </row>
    <row r="35" spans="1:6">
      <c r="A35" s="252"/>
      <c r="B35" s="33"/>
      <c r="C35" s="144"/>
      <c r="D35" s="144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431</v>
      </c>
    </row>
    <row r="39" spans="1:6">
      <c r="A39" s="263" t="s">
        <v>29</v>
      </c>
      <c r="B39" s="263"/>
      <c r="C39" s="264"/>
      <c r="D39" s="264"/>
      <c r="E39" s="39" t="s">
        <v>29</v>
      </c>
      <c r="F39" s="146" t="s">
        <v>462</v>
      </c>
    </row>
    <row r="40" spans="1:6">
      <c r="A40" s="263" t="s">
        <v>30</v>
      </c>
      <c r="B40" s="263"/>
      <c r="C40" s="264"/>
      <c r="D40" s="264"/>
      <c r="E40" s="39" t="s">
        <v>31</v>
      </c>
      <c r="F40" s="146" t="s">
        <v>463</v>
      </c>
    </row>
    <row r="41" spans="1:6">
      <c r="A41" s="263"/>
      <c r="B41" s="263"/>
      <c r="C41" s="264"/>
      <c r="D41" s="264"/>
      <c r="E41" s="39" t="s">
        <v>32</v>
      </c>
      <c r="F41" s="146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26.25" customHeight="1">
      <c r="A44" s="245"/>
      <c r="B44" s="279" t="s">
        <v>474</v>
      </c>
      <c r="C44" s="280"/>
      <c r="D44" s="275"/>
      <c r="E44" s="363" t="s">
        <v>464</v>
      </c>
      <c r="F44" s="364"/>
    </row>
    <row r="45" spans="1:6" ht="28.5" customHeight="1">
      <c r="A45" s="245"/>
      <c r="B45" s="283"/>
      <c r="C45" s="283"/>
      <c r="D45" s="275"/>
      <c r="E45" s="363"/>
      <c r="F45" s="364"/>
    </row>
    <row r="46" spans="1:6">
      <c r="A46" s="245"/>
      <c r="B46" s="283" t="s">
        <v>473</v>
      </c>
      <c r="C46" s="283"/>
      <c r="D46" s="275"/>
      <c r="E46" s="337" t="s">
        <v>465</v>
      </c>
      <c r="F46" s="338"/>
    </row>
    <row r="47" spans="1:6">
      <c r="A47" s="245"/>
      <c r="B47" s="284"/>
      <c r="C47" s="285"/>
      <c r="D47" s="275"/>
      <c r="E47" s="355" t="s">
        <v>466</v>
      </c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 t="s">
        <v>467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/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6" workbookViewId="0">
      <selection activeCell="H45" sqref="H45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479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49" t="s">
        <v>4</v>
      </c>
      <c r="E3" s="150" t="s">
        <v>5</v>
      </c>
      <c r="F3" s="159" t="s">
        <v>6</v>
      </c>
    </row>
    <row r="4" spans="1:9" ht="21.75" customHeight="1">
      <c r="A4" s="154" t="s">
        <v>7</v>
      </c>
      <c r="B4" s="217">
        <v>108000</v>
      </c>
      <c r="C4" s="218"/>
      <c r="D4" s="219">
        <v>8</v>
      </c>
      <c r="E4" s="221">
        <v>28</v>
      </c>
      <c r="F4" s="223">
        <v>32684</v>
      </c>
    </row>
    <row r="5" spans="1:9" ht="23.1" customHeight="1">
      <c r="A5" s="154" t="s">
        <v>8</v>
      </c>
      <c r="B5" s="225">
        <f>B6-B4</f>
        <v>513000</v>
      </c>
      <c r="C5" s="226"/>
      <c r="D5" s="220"/>
      <c r="E5" s="222"/>
      <c r="F5" s="224"/>
    </row>
    <row r="6" spans="1:9">
      <c r="A6" s="10" t="s">
        <v>9</v>
      </c>
      <c r="B6" s="227">
        <v>621000</v>
      </c>
      <c r="C6" s="228"/>
      <c r="D6" s="229" t="s">
        <v>10</v>
      </c>
      <c r="E6" s="230"/>
      <c r="F6" s="235">
        <v>8</v>
      </c>
    </row>
    <row r="7" spans="1:9">
      <c r="A7" s="11" t="s">
        <v>11</v>
      </c>
      <c r="B7" s="151">
        <f>B6+'8.23'!B7</f>
        <v>37989600</v>
      </c>
      <c r="C7" s="13">
        <f>B7/B8</f>
        <v>0.69072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52" t="s">
        <v>15</v>
      </c>
      <c r="C10" s="152" t="s">
        <v>16</v>
      </c>
      <c r="D10" s="204" t="s">
        <v>17</v>
      </c>
      <c r="E10" s="152" t="s">
        <v>15</v>
      </c>
      <c r="F10" s="153" t="s">
        <v>16</v>
      </c>
    </row>
    <row r="11" spans="1:9" ht="20.100000000000001" customHeight="1">
      <c r="A11" s="202"/>
      <c r="B11" s="155" t="s">
        <v>390</v>
      </c>
      <c r="C11" s="18">
        <v>6</v>
      </c>
      <c r="D11" s="205"/>
      <c r="E11" s="155" t="s">
        <v>53</v>
      </c>
      <c r="F11" s="19">
        <v>7.0000000000000007E-2</v>
      </c>
    </row>
    <row r="12" spans="1:9" ht="18" customHeight="1">
      <c r="A12" s="202"/>
      <c r="B12" s="155" t="s">
        <v>480</v>
      </c>
      <c r="C12" s="18">
        <v>3</v>
      </c>
      <c r="D12" s="205"/>
      <c r="E12" s="155" t="s">
        <v>481</v>
      </c>
      <c r="F12" s="175">
        <v>7.0000000000000007E-2</v>
      </c>
    </row>
    <row r="13" spans="1:9" ht="17.100000000000001" customHeight="1">
      <c r="A13" s="203"/>
      <c r="B13" s="155"/>
      <c r="C13" s="18"/>
      <c r="D13" s="206"/>
      <c r="E13" s="156" t="s">
        <v>100</v>
      </c>
      <c r="F13" s="176">
        <v>0.11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52" t="s">
        <v>19</v>
      </c>
      <c r="C15" s="152" t="s">
        <v>20</v>
      </c>
      <c r="D15" s="152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514</v>
      </c>
      <c r="D16" s="155">
        <v>4</v>
      </c>
      <c r="E16" s="247"/>
      <c r="F16" s="248"/>
    </row>
    <row r="17" spans="1:6">
      <c r="A17" s="245"/>
      <c r="B17" s="26"/>
      <c r="C17" s="155"/>
      <c r="D17" s="155"/>
      <c r="E17" s="247"/>
      <c r="F17" s="248"/>
    </row>
    <row r="18" spans="1:6">
      <c r="A18" s="245"/>
      <c r="B18" s="26"/>
      <c r="C18" s="26"/>
      <c r="D18" s="155"/>
      <c r="E18" s="247"/>
      <c r="F18" s="248"/>
    </row>
    <row r="19" spans="1:6">
      <c r="A19" s="245"/>
      <c r="B19" s="26"/>
      <c r="C19" s="155"/>
      <c r="D19" s="155"/>
      <c r="E19" s="247"/>
      <c r="F19" s="248"/>
    </row>
    <row r="20" spans="1:6">
      <c r="A20" s="245"/>
      <c r="B20" s="26"/>
      <c r="C20" s="155"/>
      <c r="D20" s="155"/>
      <c r="E20" s="247"/>
      <c r="F20" s="248"/>
    </row>
    <row r="21" spans="1:6">
      <c r="A21" s="245"/>
      <c r="B21" s="26"/>
      <c r="C21" s="155"/>
      <c r="D21" s="155"/>
      <c r="E21" s="247"/>
      <c r="F21" s="248"/>
    </row>
    <row r="22" spans="1:6" ht="18" thickBot="1">
      <c r="A22" s="246"/>
      <c r="B22" s="28"/>
      <c r="C22" s="161"/>
      <c r="D22" s="161"/>
      <c r="E22" s="332"/>
      <c r="F22" s="333"/>
    </row>
    <row r="23" spans="1:6" ht="18" thickTop="1">
      <c r="A23" s="251" t="s">
        <v>24</v>
      </c>
      <c r="B23" s="26">
        <v>0.27083333333333331</v>
      </c>
      <c r="C23" s="54" t="s">
        <v>510</v>
      </c>
      <c r="D23" s="157">
        <v>10</v>
      </c>
      <c r="E23" s="334" t="s">
        <v>511</v>
      </c>
      <c r="F23" s="334"/>
    </row>
    <row r="24" spans="1:6">
      <c r="A24" s="245"/>
      <c r="B24" s="26">
        <v>0.27777777777777779</v>
      </c>
      <c r="C24" s="155" t="s">
        <v>512</v>
      </c>
      <c r="D24" s="155">
        <v>2</v>
      </c>
      <c r="E24" s="253"/>
      <c r="F24" s="254"/>
    </row>
    <row r="25" spans="1:6">
      <c r="A25" s="245"/>
      <c r="B25" s="26">
        <v>0.3125</v>
      </c>
      <c r="C25" s="155" t="s">
        <v>513</v>
      </c>
      <c r="D25" s="155">
        <v>4</v>
      </c>
      <c r="E25" s="253"/>
      <c r="F25" s="254"/>
    </row>
    <row r="26" spans="1:6">
      <c r="A26" s="245"/>
      <c r="B26" s="54"/>
      <c r="C26" s="155"/>
      <c r="D26" s="155"/>
      <c r="E26" s="255"/>
      <c r="F26" s="256"/>
    </row>
    <row r="27" spans="1:6">
      <c r="A27" s="245"/>
      <c r="B27" s="89"/>
      <c r="C27" s="26"/>
      <c r="D27" s="155"/>
      <c r="E27" s="247"/>
      <c r="F27" s="248"/>
    </row>
    <row r="28" spans="1:6">
      <c r="A28" s="245"/>
      <c r="B28" s="26"/>
      <c r="C28" s="155"/>
      <c r="D28" s="155"/>
      <c r="E28" s="255"/>
      <c r="F28" s="256"/>
    </row>
    <row r="29" spans="1:6">
      <c r="A29" s="245"/>
      <c r="B29" s="26"/>
      <c r="C29" s="26"/>
      <c r="D29" s="155"/>
      <c r="E29" s="247"/>
      <c r="F29" s="248"/>
    </row>
    <row r="30" spans="1:6">
      <c r="A30" s="245"/>
      <c r="B30" s="26"/>
      <c r="C30" s="155"/>
      <c r="D30" s="155"/>
      <c r="E30" s="247"/>
      <c r="F30" s="248"/>
    </row>
    <row r="31" spans="1:6">
      <c r="A31" s="245"/>
      <c r="B31" s="26"/>
      <c r="C31" s="155"/>
      <c r="D31" s="155"/>
      <c r="E31" s="247"/>
      <c r="F31" s="248"/>
    </row>
    <row r="32" spans="1:6">
      <c r="A32" s="245"/>
      <c r="B32" s="26"/>
      <c r="C32" s="155"/>
      <c r="D32" s="155"/>
      <c r="E32" s="247"/>
      <c r="F32" s="248"/>
    </row>
    <row r="33" spans="1:6">
      <c r="A33" s="245"/>
      <c r="B33" s="26"/>
      <c r="C33" s="155"/>
      <c r="D33" s="155"/>
      <c r="E33" s="247"/>
      <c r="F33" s="248"/>
    </row>
    <row r="34" spans="1:6">
      <c r="A34" s="245"/>
      <c r="B34" s="26"/>
      <c r="C34" s="155"/>
      <c r="D34" s="155"/>
      <c r="E34" s="247"/>
      <c r="F34" s="248"/>
    </row>
    <row r="35" spans="1:6">
      <c r="A35" s="252"/>
      <c r="B35" s="33"/>
      <c r="C35" s="158"/>
      <c r="D35" s="158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482</v>
      </c>
    </row>
    <row r="39" spans="1:6">
      <c r="A39" s="263" t="s">
        <v>29</v>
      </c>
      <c r="B39" s="263"/>
      <c r="C39" s="264"/>
      <c r="D39" s="264"/>
      <c r="E39" s="39" t="s">
        <v>29</v>
      </c>
      <c r="F39" s="160" t="s">
        <v>71</v>
      </c>
    </row>
    <row r="40" spans="1:6">
      <c r="A40" s="263" t="s">
        <v>30</v>
      </c>
      <c r="B40" s="263"/>
      <c r="C40" s="264"/>
      <c r="D40" s="264"/>
      <c r="E40" s="39" t="s">
        <v>31</v>
      </c>
      <c r="F40" s="160"/>
    </row>
    <row r="41" spans="1:6">
      <c r="A41" s="263"/>
      <c r="B41" s="263"/>
      <c r="C41" s="264"/>
      <c r="D41" s="264"/>
      <c r="E41" s="39" t="s">
        <v>32</v>
      </c>
      <c r="F41" s="160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515</v>
      </c>
      <c r="F44" s="364"/>
    </row>
    <row r="45" spans="1:6">
      <c r="A45" s="245"/>
      <c r="B45" s="283"/>
      <c r="C45" s="283"/>
      <c r="D45" s="275"/>
      <c r="E45" s="363"/>
      <c r="F45" s="364"/>
    </row>
    <row r="46" spans="1:6">
      <c r="A46" s="245"/>
      <c r="B46" s="283"/>
      <c r="C46" s="283"/>
      <c r="D46" s="275"/>
      <c r="E46" s="337" t="s">
        <v>483</v>
      </c>
      <c r="F46" s="338"/>
    </row>
    <row r="47" spans="1:6">
      <c r="A47" s="245"/>
      <c r="B47" s="284"/>
      <c r="C47" s="285"/>
      <c r="D47" s="275"/>
      <c r="E47" s="355" t="s">
        <v>484</v>
      </c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/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/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0" workbookViewId="0">
      <selection activeCell="A9" sqref="A9:F9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485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149" t="s">
        <v>4</v>
      </c>
      <c r="E3" s="150" t="s">
        <v>5</v>
      </c>
      <c r="F3" s="159" t="s">
        <v>6</v>
      </c>
    </row>
    <row r="4" spans="1:9" ht="21.75" customHeight="1">
      <c r="A4" s="154" t="s">
        <v>7</v>
      </c>
      <c r="B4" s="217">
        <v>337500</v>
      </c>
      <c r="C4" s="218"/>
      <c r="D4" s="219">
        <v>12</v>
      </c>
      <c r="E4" s="221">
        <v>53</v>
      </c>
      <c r="F4" s="223">
        <v>53453</v>
      </c>
    </row>
    <row r="5" spans="1:9" ht="23.1" customHeight="1">
      <c r="A5" s="154" t="s">
        <v>8</v>
      </c>
      <c r="B5" s="225">
        <f>B6-B4</f>
        <v>2495500</v>
      </c>
      <c r="C5" s="226"/>
      <c r="D5" s="220"/>
      <c r="E5" s="222"/>
      <c r="F5" s="224"/>
    </row>
    <row r="6" spans="1:9">
      <c r="A6" s="10" t="s">
        <v>9</v>
      </c>
      <c r="B6" s="227">
        <v>2833000</v>
      </c>
      <c r="C6" s="228"/>
      <c r="D6" s="229" t="s">
        <v>10</v>
      </c>
      <c r="E6" s="230"/>
      <c r="F6" s="235">
        <v>14</v>
      </c>
    </row>
    <row r="7" spans="1:9">
      <c r="A7" s="11" t="s">
        <v>11</v>
      </c>
      <c r="B7" s="151">
        <f>B6+'8.24'!B7</f>
        <v>40822600</v>
      </c>
      <c r="C7" s="13">
        <f>B7/B8</f>
        <v>0.74222909090909095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52" t="s">
        <v>15</v>
      </c>
      <c r="C10" s="152" t="s">
        <v>16</v>
      </c>
      <c r="D10" s="204" t="s">
        <v>17</v>
      </c>
      <c r="E10" s="152" t="s">
        <v>15</v>
      </c>
      <c r="F10" s="153" t="s">
        <v>16</v>
      </c>
    </row>
    <row r="11" spans="1:9" ht="20.100000000000001" customHeight="1">
      <c r="A11" s="202"/>
      <c r="B11" s="155" t="s">
        <v>406</v>
      </c>
      <c r="C11" s="18">
        <v>23</v>
      </c>
      <c r="D11" s="205"/>
      <c r="E11" s="155" t="s">
        <v>53</v>
      </c>
      <c r="F11" s="19">
        <v>0.15</v>
      </c>
    </row>
    <row r="12" spans="1:9" ht="18" customHeight="1">
      <c r="A12" s="202"/>
      <c r="B12" s="155" t="s">
        <v>486</v>
      </c>
      <c r="C12" s="18">
        <v>9</v>
      </c>
      <c r="D12" s="205"/>
      <c r="E12" s="155" t="s">
        <v>198</v>
      </c>
      <c r="F12" s="175">
        <v>0.05</v>
      </c>
    </row>
    <row r="13" spans="1:9" ht="17.100000000000001" customHeight="1">
      <c r="A13" s="203"/>
      <c r="B13" s="155" t="s">
        <v>487</v>
      </c>
      <c r="C13" s="18">
        <v>5</v>
      </c>
      <c r="D13" s="206"/>
      <c r="E13" s="156"/>
      <c r="F13" s="176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52" t="s">
        <v>19</v>
      </c>
      <c r="C15" s="152" t="s">
        <v>20</v>
      </c>
      <c r="D15" s="152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516</v>
      </c>
      <c r="D16" s="155">
        <v>5</v>
      </c>
      <c r="E16" s="247"/>
      <c r="F16" s="248"/>
    </row>
    <row r="17" spans="1:6">
      <c r="A17" s="245"/>
      <c r="B17" s="26">
        <v>4.1666666666666664E-2</v>
      </c>
      <c r="C17" s="155" t="s">
        <v>517</v>
      </c>
      <c r="D17" s="155">
        <v>4</v>
      </c>
      <c r="E17" s="247" t="s">
        <v>518</v>
      </c>
      <c r="F17" s="248"/>
    </row>
    <row r="18" spans="1:6">
      <c r="A18" s="245"/>
      <c r="B18" s="26"/>
      <c r="C18" s="26"/>
      <c r="D18" s="155"/>
      <c r="E18" s="247"/>
      <c r="F18" s="248"/>
    </row>
    <row r="19" spans="1:6">
      <c r="A19" s="245"/>
      <c r="B19" s="26"/>
      <c r="C19" s="155"/>
      <c r="D19" s="155"/>
      <c r="E19" s="247"/>
      <c r="F19" s="248"/>
    </row>
    <row r="20" spans="1:6">
      <c r="A20" s="245"/>
      <c r="B20" s="26"/>
      <c r="C20" s="155"/>
      <c r="D20" s="155"/>
      <c r="E20" s="247"/>
      <c r="F20" s="248"/>
    </row>
    <row r="21" spans="1:6">
      <c r="A21" s="245"/>
      <c r="B21" s="26"/>
      <c r="C21" s="155"/>
      <c r="D21" s="155"/>
      <c r="E21" s="247"/>
      <c r="F21" s="248"/>
    </row>
    <row r="22" spans="1:6" ht="18" thickBot="1">
      <c r="A22" s="246"/>
      <c r="B22" s="28"/>
      <c r="C22" s="161"/>
      <c r="D22" s="161"/>
      <c r="E22" s="332"/>
      <c r="F22" s="333"/>
    </row>
    <row r="23" spans="1:6" ht="18" thickTop="1">
      <c r="A23" s="251" t="s">
        <v>24</v>
      </c>
      <c r="B23" s="26">
        <v>0.14583333333333334</v>
      </c>
      <c r="C23" s="54" t="s">
        <v>519</v>
      </c>
      <c r="D23" s="157">
        <v>23</v>
      </c>
      <c r="E23" s="334" t="s">
        <v>520</v>
      </c>
      <c r="F23" s="334"/>
    </row>
    <row r="24" spans="1:6">
      <c r="A24" s="245"/>
      <c r="B24" s="26">
        <v>0.29166666666666669</v>
      </c>
      <c r="C24" s="155" t="s">
        <v>519</v>
      </c>
      <c r="D24" s="155">
        <v>7</v>
      </c>
      <c r="E24" s="253" t="s">
        <v>521</v>
      </c>
      <c r="F24" s="254"/>
    </row>
    <row r="25" spans="1:6">
      <c r="A25" s="245"/>
      <c r="B25" s="26"/>
      <c r="C25" s="155"/>
      <c r="D25" s="155"/>
      <c r="E25" s="253"/>
      <c r="F25" s="254"/>
    </row>
    <row r="26" spans="1:6">
      <c r="A26" s="245"/>
      <c r="B26" s="54"/>
      <c r="C26" s="155"/>
      <c r="D26" s="155"/>
      <c r="E26" s="255"/>
      <c r="F26" s="256"/>
    </row>
    <row r="27" spans="1:6">
      <c r="A27" s="245"/>
      <c r="B27" s="89"/>
      <c r="C27" s="26"/>
      <c r="D27" s="155"/>
      <c r="E27" s="247"/>
      <c r="F27" s="248"/>
    </row>
    <row r="28" spans="1:6">
      <c r="A28" s="245"/>
      <c r="B28" s="26"/>
      <c r="C28" s="155"/>
      <c r="D28" s="155"/>
      <c r="E28" s="255"/>
      <c r="F28" s="256"/>
    </row>
    <row r="29" spans="1:6">
      <c r="A29" s="245"/>
      <c r="B29" s="26"/>
      <c r="C29" s="26"/>
      <c r="D29" s="155"/>
      <c r="E29" s="247"/>
      <c r="F29" s="248"/>
    </row>
    <row r="30" spans="1:6">
      <c r="A30" s="245"/>
      <c r="B30" s="26"/>
      <c r="C30" s="155"/>
      <c r="D30" s="155"/>
      <c r="E30" s="247"/>
      <c r="F30" s="248"/>
    </row>
    <row r="31" spans="1:6">
      <c r="A31" s="245"/>
      <c r="B31" s="26"/>
      <c r="C31" s="155"/>
      <c r="D31" s="155"/>
      <c r="E31" s="247"/>
      <c r="F31" s="248"/>
    </row>
    <row r="32" spans="1:6">
      <c r="A32" s="245"/>
      <c r="B32" s="26"/>
      <c r="C32" s="155"/>
      <c r="D32" s="155"/>
      <c r="E32" s="247"/>
      <c r="F32" s="248"/>
    </row>
    <row r="33" spans="1:6">
      <c r="A33" s="245"/>
      <c r="B33" s="26"/>
      <c r="C33" s="155"/>
      <c r="D33" s="155"/>
      <c r="E33" s="247"/>
      <c r="F33" s="248"/>
    </row>
    <row r="34" spans="1:6">
      <c r="A34" s="245"/>
      <c r="B34" s="26"/>
      <c r="C34" s="155"/>
      <c r="D34" s="155"/>
      <c r="E34" s="247"/>
      <c r="F34" s="248"/>
    </row>
    <row r="35" spans="1:6">
      <c r="A35" s="252"/>
      <c r="B35" s="33"/>
      <c r="C35" s="158"/>
      <c r="D35" s="158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488</v>
      </c>
    </row>
    <row r="39" spans="1:6">
      <c r="A39" s="263" t="s">
        <v>29</v>
      </c>
      <c r="B39" s="263"/>
      <c r="C39" s="264"/>
      <c r="D39" s="264"/>
      <c r="E39" s="39" t="s">
        <v>29</v>
      </c>
      <c r="F39" s="160" t="s">
        <v>489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60" t="s">
        <v>71</v>
      </c>
    </row>
    <row r="41" spans="1:6">
      <c r="A41" s="263"/>
      <c r="B41" s="263"/>
      <c r="C41" s="264"/>
      <c r="D41" s="264"/>
      <c r="E41" s="39" t="s">
        <v>32</v>
      </c>
      <c r="F41" s="160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490</v>
      </c>
      <c r="F44" s="364"/>
    </row>
    <row r="45" spans="1:6">
      <c r="A45" s="245"/>
      <c r="B45" s="283"/>
      <c r="C45" s="283"/>
      <c r="D45" s="275"/>
      <c r="E45" s="363" t="s">
        <v>491</v>
      </c>
      <c r="F45" s="364"/>
    </row>
    <row r="46" spans="1:6">
      <c r="A46" s="245"/>
      <c r="B46" s="283"/>
      <c r="C46" s="283"/>
      <c r="D46" s="275"/>
      <c r="E46" s="337" t="s">
        <v>492</v>
      </c>
      <c r="F46" s="338"/>
    </row>
    <row r="47" spans="1:6">
      <c r="A47" s="245"/>
      <c r="B47" s="284"/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 t="s">
        <v>493</v>
      </c>
      <c r="F48" s="360"/>
    </row>
    <row r="49" spans="1:6" ht="17.25" customHeight="1">
      <c r="A49" s="245"/>
      <c r="B49" s="292"/>
      <c r="C49" s="292"/>
      <c r="D49" s="275"/>
      <c r="E49" s="365" t="s">
        <v>494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 t="s">
        <v>495</v>
      </c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/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9" workbookViewId="0">
      <selection activeCell="G26" sqref="G26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496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149" t="s">
        <v>4</v>
      </c>
      <c r="E3" s="150" t="s">
        <v>5</v>
      </c>
      <c r="F3" s="159" t="s">
        <v>6</v>
      </c>
    </row>
    <row r="4" spans="1:9" ht="21.75" customHeight="1">
      <c r="A4" s="154" t="s">
        <v>7</v>
      </c>
      <c r="B4" s="217">
        <v>515000</v>
      </c>
      <c r="C4" s="218"/>
      <c r="D4" s="219">
        <v>23</v>
      </c>
      <c r="E4" s="221">
        <v>88</v>
      </c>
      <c r="F4" s="223">
        <v>43125</v>
      </c>
    </row>
    <row r="5" spans="1:9" ht="23.1" customHeight="1">
      <c r="A5" s="154" t="s">
        <v>8</v>
      </c>
      <c r="B5" s="225">
        <f>B6-B4</f>
        <v>3180000</v>
      </c>
      <c r="C5" s="226"/>
      <c r="D5" s="220"/>
      <c r="E5" s="222"/>
      <c r="F5" s="224"/>
    </row>
    <row r="6" spans="1:9">
      <c r="A6" s="10" t="s">
        <v>9</v>
      </c>
      <c r="B6" s="227">
        <v>3695000</v>
      </c>
      <c r="C6" s="228"/>
      <c r="D6" s="229" t="s">
        <v>10</v>
      </c>
      <c r="E6" s="230"/>
      <c r="F6" s="235"/>
    </row>
    <row r="7" spans="1:9">
      <c r="A7" s="11" t="s">
        <v>11</v>
      </c>
      <c r="B7" s="151">
        <f>B6+'8.25'!B7</f>
        <v>44517600</v>
      </c>
      <c r="C7" s="13">
        <f>B7/B8</f>
        <v>0.80941090909090907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52" t="s">
        <v>15</v>
      </c>
      <c r="C10" s="152" t="s">
        <v>16</v>
      </c>
      <c r="D10" s="204" t="s">
        <v>17</v>
      </c>
      <c r="E10" s="152" t="s">
        <v>15</v>
      </c>
      <c r="F10" s="153" t="s">
        <v>16</v>
      </c>
    </row>
    <row r="11" spans="1:9" ht="20.100000000000001" customHeight="1">
      <c r="A11" s="202"/>
      <c r="B11" s="155" t="s">
        <v>390</v>
      </c>
      <c r="C11" s="18">
        <v>19</v>
      </c>
      <c r="D11" s="205"/>
      <c r="E11" s="155" t="s">
        <v>53</v>
      </c>
      <c r="F11" s="19">
        <v>0.22</v>
      </c>
    </row>
    <row r="12" spans="1:9" ht="18" customHeight="1">
      <c r="A12" s="202"/>
      <c r="B12" s="155" t="s">
        <v>265</v>
      </c>
      <c r="C12" s="18">
        <v>14</v>
      </c>
      <c r="D12" s="205"/>
      <c r="E12" s="155" t="s">
        <v>198</v>
      </c>
      <c r="F12" s="175">
        <v>0.05</v>
      </c>
    </row>
    <row r="13" spans="1:9" ht="17.100000000000001" customHeight="1">
      <c r="A13" s="203"/>
      <c r="B13" s="155" t="s">
        <v>497</v>
      </c>
      <c r="C13" s="18">
        <v>8</v>
      </c>
      <c r="D13" s="206"/>
      <c r="E13" s="156" t="s">
        <v>481</v>
      </c>
      <c r="F13" s="176">
        <v>0.02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52" t="s">
        <v>19</v>
      </c>
      <c r="C15" s="152" t="s">
        <v>20</v>
      </c>
      <c r="D15" s="152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9.7222222222222224E-2</v>
      </c>
      <c r="C16" s="26" t="s">
        <v>522</v>
      </c>
      <c r="D16" s="155">
        <v>2</v>
      </c>
      <c r="E16" s="247"/>
      <c r="F16" s="248"/>
    </row>
    <row r="17" spans="1:6">
      <c r="A17" s="245"/>
      <c r="B17" s="26"/>
      <c r="C17" s="155"/>
      <c r="D17" s="155"/>
      <c r="E17" s="247"/>
      <c r="F17" s="248"/>
    </row>
    <row r="18" spans="1:6">
      <c r="A18" s="245"/>
      <c r="B18" s="26"/>
      <c r="C18" s="26"/>
      <c r="D18" s="155"/>
      <c r="E18" s="247"/>
      <c r="F18" s="248"/>
    </row>
    <row r="19" spans="1:6">
      <c r="A19" s="245"/>
      <c r="B19" s="26"/>
      <c r="C19" s="155"/>
      <c r="D19" s="155"/>
      <c r="E19" s="247"/>
      <c r="F19" s="248"/>
    </row>
    <row r="20" spans="1:6">
      <c r="A20" s="245"/>
      <c r="B20" s="26"/>
      <c r="C20" s="155"/>
      <c r="D20" s="155"/>
      <c r="E20" s="247"/>
      <c r="F20" s="248"/>
    </row>
    <row r="21" spans="1:6">
      <c r="A21" s="245"/>
      <c r="B21" s="26"/>
      <c r="C21" s="155"/>
      <c r="D21" s="155"/>
      <c r="E21" s="247"/>
      <c r="F21" s="248"/>
    </row>
    <row r="22" spans="1:6" ht="18" thickBot="1">
      <c r="A22" s="246"/>
      <c r="B22" s="28"/>
      <c r="C22" s="161"/>
      <c r="D22" s="161"/>
      <c r="E22" s="332"/>
      <c r="F22" s="333"/>
    </row>
    <row r="23" spans="1:6" ht="18" thickTop="1">
      <c r="A23" s="251" t="s">
        <v>24</v>
      </c>
      <c r="B23" s="26">
        <v>0.25</v>
      </c>
      <c r="C23" s="54" t="s">
        <v>523</v>
      </c>
      <c r="D23" s="157">
        <v>30</v>
      </c>
      <c r="E23" s="334" t="s">
        <v>524</v>
      </c>
      <c r="F23" s="334"/>
    </row>
    <row r="24" spans="1:6">
      <c r="A24" s="245"/>
      <c r="B24" s="26">
        <v>0.29166666666666669</v>
      </c>
      <c r="C24" s="155" t="s">
        <v>525</v>
      </c>
      <c r="D24" s="155">
        <v>2</v>
      </c>
      <c r="E24" s="253" t="s">
        <v>526</v>
      </c>
      <c r="F24" s="254"/>
    </row>
    <row r="25" spans="1:6">
      <c r="A25" s="245"/>
      <c r="B25" s="26">
        <v>0.33333333333333331</v>
      </c>
      <c r="C25" s="155" t="s">
        <v>527</v>
      </c>
      <c r="D25" s="155">
        <v>8</v>
      </c>
      <c r="E25" s="253" t="s">
        <v>528</v>
      </c>
      <c r="F25" s="254"/>
    </row>
    <row r="26" spans="1:6">
      <c r="A26" s="245"/>
      <c r="B26" s="54">
        <v>0.33333333333333331</v>
      </c>
      <c r="C26" s="155" t="s">
        <v>529</v>
      </c>
      <c r="D26" s="155">
        <v>2</v>
      </c>
      <c r="E26" s="255"/>
      <c r="F26" s="256"/>
    </row>
    <row r="27" spans="1:6">
      <c r="A27" s="245"/>
      <c r="B27" s="89"/>
      <c r="C27" s="26"/>
      <c r="D27" s="155"/>
      <c r="E27" s="247"/>
      <c r="F27" s="248"/>
    </row>
    <row r="28" spans="1:6">
      <c r="A28" s="245"/>
      <c r="B28" s="26"/>
      <c r="C28" s="155"/>
      <c r="D28" s="155"/>
      <c r="E28" s="255"/>
      <c r="F28" s="256"/>
    </row>
    <row r="29" spans="1:6">
      <c r="A29" s="245"/>
      <c r="B29" s="26"/>
      <c r="C29" s="26"/>
      <c r="D29" s="155"/>
      <c r="E29" s="247"/>
      <c r="F29" s="248"/>
    </row>
    <row r="30" spans="1:6">
      <c r="A30" s="245"/>
      <c r="B30" s="26"/>
      <c r="C30" s="155"/>
      <c r="D30" s="155"/>
      <c r="E30" s="247"/>
      <c r="F30" s="248"/>
    </row>
    <row r="31" spans="1:6">
      <c r="A31" s="245"/>
      <c r="B31" s="26"/>
      <c r="C31" s="155"/>
      <c r="D31" s="155"/>
      <c r="E31" s="247"/>
      <c r="F31" s="248"/>
    </row>
    <row r="32" spans="1:6">
      <c r="A32" s="245"/>
      <c r="B32" s="26"/>
      <c r="C32" s="155"/>
      <c r="D32" s="155"/>
      <c r="E32" s="247"/>
      <c r="F32" s="248"/>
    </row>
    <row r="33" spans="1:6">
      <c r="A33" s="245"/>
      <c r="B33" s="26"/>
      <c r="C33" s="155"/>
      <c r="D33" s="155"/>
      <c r="E33" s="247"/>
      <c r="F33" s="248"/>
    </row>
    <row r="34" spans="1:6">
      <c r="A34" s="245"/>
      <c r="B34" s="26"/>
      <c r="C34" s="155"/>
      <c r="D34" s="155"/>
      <c r="E34" s="247"/>
      <c r="F34" s="248"/>
    </row>
    <row r="35" spans="1:6">
      <c r="A35" s="252"/>
      <c r="B35" s="33"/>
      <c r="C35" s="158"/>
      <c r="D35" s="158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60</v>
      </c>
    </row>
    <row r="39" spans="1:6">
      <c r="A39" s="263" t="s">
        <v>29</v>
      </c>
      <c r="B39" s="263"/>
      <c r="C39" s="264"/>
      <c r="D39" s="264"/>
      <c r="E39" s="39" t="s">
        <v>29</v>
      </c>
      <c r="F39" s="160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160" t="s">
        <v>71</v>
      </c>
    </row>
    <row r="41" spans="1:6">
      <c r="A41" s="263"/>
      <c r="B41" s="263"/>
      <c r="C41" s="264"/>
      <c r="D41" s="264"/>
      <c r="E41" s="39" t="s">
        <v>32</v>
      </c>
      <c r="F41" s="160" t="s">
        <v>221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498</v>
      </c>
      <c r="F44" s="364"/>
    </row>
    <row r="45" spans="1:6">
      <c r="A45" s="245"/>
      <c r="B45" s="283"/>
      <c r="C45" s="283"/>
      <c r="D45" s="275"/>
      <c r="E45" s="363" t="s">
        <v>499</v>
      </c>
      <c r="F45" s="364"/>
    </row>
    <row r="46" spans="1:6">
      <c r="A46" s="245"/>
      <c r="B46" s="283"/>
      <c r="C46" s="283"/>
      <c r="D46" s="275"/>
      <c r="E46" s="337" t="s">
        <v>500</v>
      </c>
      <c r="F46" s="338"/>
    </row>
    <row r="47" spans="1:6">
      <c r="A47" s="245"/>
      <c r="B47" s="284"/>
      <c r="C47" s="285"/>
      <c r="D47" s="275"/>
      <c r="E47" s="355" t="s">
        <v>501</v>
      </c>
      <c r="F47" s="356"/>
    </row>
    <row r="48" spans="1:6">
      <c r="A48" s="245"/>
      <c r="B48" s="330"/>
      <c r="C48" s="289"/>
      <c r="D48" s="275"/>
      <c r="E48" s="359" t="s">
        <v>502</v>
      </c>
      <c r="F48" s="360"/>
    </row>
    <row r="49" spans="1:6" ht="17.25" customHeight="1">
      <c r="A49" s="245"/>
      <c r="B49" s="292"/>
      <c r="C49" s="292"/>
      <c r="D49" s="275"/>
      <c r="E49" s="365"/>
      <c r="F49" s="366"/>
    </row>
    <row r="50" spans="1:6">
      <c r="A50" s="245"/>
      <c r="B50" s="289"/>
      <c r="C50" s="289"/>
      <c r="D50" s="275"/>
      <c r="E50" s="295" t="s">
        <v>503</v>
      </c>
      <c r="F50" s="296"/>
    </row>
    <row r="51" spans="1:6" ht="18" customHeight="1">
      <c r="A51" s="246"/>
      <c r="B51" s="289"/>
      <c r="C51" s="289"/>
      <c r="D51" s="276"/>
      <c r="E51" s="295" t="s">
        <v>504</v>
      </c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 t="s">
        <v>505</v>
      </c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B2" sqref="B2:C2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506</v>
      </c>
      <c r="C2" s="211"/>
      <c r="D2" s="4" t="s">
        <v>2</v>
      </c>
      <c r="E2" s="212" t="s">
        <v>221</v>
      </c>
      <c r="F2" s="213"/>
    </row>
    <row r="3" spans="1:9" ht="24" customHeight="1">
      <c r="A3" s="214" t="s">
        <v>3</v>
      </c>
      <c r="B3" s="215"/>
      <c r="C3" s="216"/>
      <c r="D3" s="149" t="s">
        <v>4</v>
      </c>
      <c r="E3" s="150" t="s">
        <v>5</v>
      </c>
      <c r="F3" s="159" t="s">
        <v>6</v>
      </c>
    </row>
    <row r="4" spans="1:9" ht="21.75" customHeight="1">
      <c r="A4" s="154" t="s">
        <v>7</v>
      </c>
      <c r="B4" s="217">
        <v>515000</v>
      </c>
      <c r="C4" s="218"/>
      <c r="D4" s="219">
        <v>38</v>
      </c>
      <c r="E4" s="221">
        <v>90</v>
      </c>
      <c r="F4" s="223">
        <v>32855</v>
      </c>
    </row>
    <row r="5" spans="1:9" ht="23.1" customHeight="1">
      <c r="A5" s="154" t="s">
        <v>8</v>
      </c>
      <c r="B5" s="225">
        <f>B6-B4</f>
        <v>2434000</v>
      </c>
      <c r="C5" s="226"/>
      <c r="D5" s="220"/>
      <c r="E5" s="222"/>
      <c r="F5" s="224"/>
    </row>
    <row r="6" spans="1:9">
      <c r="A6" s="10" t="s">
        <v>9</v>
      </c>
      <c r="B6" s="227">
        <v>2949000</v>
      </c>
      <c r="C6" s="228"/>
      <c r="D6" s="229" t="s">
        <v>10</v>
      </c>
      <c r="E6" s="230"/>
      <c r="F6" s="235">
        <v>72</v>
      </c>
    </row>
    <row r="7" spans="1:9">
      <c r="A7" s="11" t="s">
        <v>11</v>
      </c>
      <c r="B7" s="151">
        <f>B6+'8.26'!B7</f>
        <v>47466600</v>
      </c>
      <c r="C7" s="13">
        <f>B7/B8</f>
        <v>0.86302909090909086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52" t="s">
        <v>15</v>
      </c>
      <c r="C10" s="152" t="s">
        <v>16</v>
      </c>
      <c r="D10" s="204" t="s">
        <v>17</v>
      </c>
      <c r="E10" s="152" t="s">
        <v>15</v>
      </c>
      <c r="F10" s="153" t="s">
        <v>16</v>
      </c>
    </row>
    <row r="11" spans="1:9" ht="20.100000000000001" customHeight="1">
      <c r="A11" s="202"/>
      <c r="B11" s="155" t="s">
        <v>507</v>
      </c>
      <c r="C11" s="18">
        <v>12</v>
      </c>
      <c r="D11" s="205"/>
      <c r="E11" s="155" t="s">
        <v>53</v>
      </c>
      <c r="F11" s="19">
        <v>0.22</v>
      </c>
    </row>
    <row r="12" spans="1:9" ht="18" customHeight="1">
      <c r="A12" s="202"/>
      <c r="B12" s="169" t="s">
        <v>543</v>
      </c>
      <c r="C12" s="18">
        <v>10</v>
      </c>
      <c r="D12" s="205"/>
      <c r="E12" s="155" t="s">
        <v>198</v>
      </c>
      <c r="F12" s="175">
        <v>0.15</v>
      </c>
    </row>
    <row r="13" spans="1:9" ht="17.100000000000001" customHeight="1">
      <c r="A13" s="203"/>
      <c r="B13" s="169" t="s">
        <v>508</v>
      </c>
      <c r="C13" s="18">
        <v>5</v>
      </c>
      <c r="D13" s="206"/>
      <c r="E13" s="167" t="s">
        <v>544</v>
      </c>
      <c r="F13" s="176">
        <v>0.05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52" t="s">
        <v>19</v>
      </c>
      <c r="C15" s="152" t="s">
        <v>20</v>
      </c>
      <c r="D15" s="152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55"/>
      <c r="E16" s="247"/>
      <c r="F16" s="248"/>
    </row>
    <row r="17" spans="1:6">
      <c r="A17" s="245"/>
      <c r="B17" s="26"/>
      <c r="C17" s="155"/>
      <c r="D17" s="155"/>
      <c r="E17" s="247"/>
      <c r="F17" s="248"/>
    </row>
    <row r="18" spans="1:6">
      <c r="A18" s="245"/>
      <c r="B18" s="26"/>
      <c r="C18" s="26"/>
      <c r="D18" s="155"/>
      <c r="E18" s="247"/>
      <c r="F18" s="248"/>
    </row>
    <row r="19" spans="1:6">
      <c r="A19" s="245"/>
      <c r="B19" s="26"/>
      <c r="C19" s="155"/>
      <c r="D19" s="155"/>
      <c r="E19" s="247"/>
      <c r="F19" s="248"/>
    </row>
    <row r="20" spans="1:6">
      <c r="A20" s="245"/>
      <c r="B20" s="26"/>
      <c r="C20" s="155"/>
      <c r="D20" s="155"/>
      <c r="E20" s="247"/>
      <c r="F20" s="248"/>
    </row>
    <row r="21" spans="1:6">
      <c r="A21" s="245"/>
      <c r="B21" s="26"/>
      <c r="C21" s="155"/>
      <c r="D21" s="155"/>
      <c r="E21" s="247"/>
      <c r="F21" s="248"/>
    </row>
    <row r="22" spans="1:6" ht="18" thickBot="1">
      <c r="A22" s="246"/>
      <c r="B22" s="28"/>
      <c r="C22" s="161"/>
      <c r="D22" s="161"/>
      <c r="E22" s="332"/>
      <c r="F22" s="333"/>
    </row>
    <row r="23" spans="1:6" ht="18" thickTop="1">
      <c r="A23" s="251" t="s">
        <v>24</v>
      </c>
      <c r="B23" s="26">
        <v>0.25</v>
      </c>
      <c r="C23" s="54" t="s">
        <v>530</v>
      </c>
      <c r="D23" s="157">
        <v>2</v>
      </c>
      <c r="E23" s="334" t="s">
        <v>531</v>
      </c>
      <c r="F23" s="334"/>
    </row>
    <row r="24" spans="1:6">
      <c r="A24" s="245"/>
      <c r="B24" s="26">
        <v>0.27083333333333331</v>
      </c>
      <c r="C24" s="169" t="s">
        <v>532</v>
      </c>
      <c r="D24" s="155">
        <v>6</v>
      </c>
      <c r="E24" s="253" t="s">
        <v>533</v>
      </c>
      <c r="F24" s="254"/>
    </row>
    <row r="25" spans="1:6">
      <c r="A25" s="245"/>
      <c r="B25" s="26">
        <v>0.27083333333333331</v>
      </c>
      <c r="C25" s="169" t="s">
        <v>534</v>
      </c>
      <c r="D25" s="155">
        <v>8</v>
      </c>
      <c r="E25" s="253" t="s">
        <v>537</v>
      </c>
      <c r="F25" s="254"/>
    </row>
    <row r="26" spans="1:6">
      <c r="A26" s="245"/>
      <c r="B26" s="54">
        <v>0.3125</v>
      </c>
      <c r="C26" s="169" t="s">
        <v>535</v>
      </c>
      <c r="D26" s="155">
        <v>2</v>
      </c>
      <c r="E26" s="255" t="s">
        <v>536</v>
      </c>
      <c r="F26" s="256"/>
    </row>
    <row r="27" spans="1:6">
      <c r="A27" s="245"/>
      <c r="B27" s="89"/>
      <c r="C27" s="26"/>
      <c r="D27" s="155"/>
      <c r="E27" s="247"/>
      <c r="F27" s="248"/>
    </row>
    <row r="28" spans="1:6">
      <c r="A28" s="245"/>
      <c r="B28" s="26"/>
      <c r="C28" s="155"/>
      <c r="D28" s="155"/>
      <c r="E28" s="255"/>
      <c r="F28" s="256"/>
    </row>
    <row r="29" spans="1:6">
      <c r="A29" s="245"/>
      <c r="B29" s="26"/>
      <c r="C29" s="26"/>
      <c r="D29" s="155"/>
      <c r="E29" s="247"/>
      <c r="F29" s="248"/>
    </row>
    <row r="30" spans="1:6">
      <c r="A30" s="245"/>
      <c r="B30" s="26"/>
      <c r="C30" s="155"/>
      <c r="D30" s="155"/>
      <c r="E30" s="247"/>
      <c r="F30" s="248"/>
    </row>
    <row r="31" spans="1:6">
      <c r="A31" s="245"/>
      <c r="B31" s="26"/>
      <c r="C31" s="155"/>
      <c r="D31" s="155"/>
      <c r="E31" s="247"/>
      <c r="F31" s="248"/>
    </row>
    <row r="32" spans="1:6">
      <c r="A32" s="245"/>
      <c r="B32" s="26"/>
      <c r="C32" s="155"/>
      <c r="D32" s="155"/>
      <c r="E32" s="247"/>
      <c r="F32" s="248"/>
    </row>
    <row r="33" spans="1:6">
      <c r="A33" s="245"/>
      <c r="B33" s="26"/>
      <c r="C33" s="155"/>
      <c r="D33" s="155"/>
      <c r="E33" s="247"/>
      <c r="F33" s="248"/>
    </row>
    <row r="34" spans="1:6">
      <c r="A34" s="245"/>
      <c r="B34" s="26"/>
      <c r="C34" s="155"/>
      <c r="D34" s="155"/>
      <c r="E34" s="247"/>
      <c r="F34" s="248"/>
    </row>
    <row r="35" spans="1:6">
      <c r="A35" s="252"/>
      <c r="B35" s="33"/>
      <c r="C35" s="158"/>
      <c r="D35" s="158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160" t="s">
        <v>60</v>
      </c>
    </row>
    <row r="40" spans="1:6">
      <c r="A40" s="263" t="s">
        <v>30</v>
      </c>
      <c r="B40" s="263"/>
      <c r="C40" s="264"/>
      <c r="D40" s="264"/>
      <c r="E40" s="39" t="s">
        <v>31</v>
      </c>
      <c r="F40" s="160" t="s">
        <v>509</v>
      </c>
    </row>
    <row r="41" spans="1:6">
      <c r="A41" s="263"/>
      <c r="B41" s="263"/>
      <c r="C41" s="264"/>
      <c r="D41" s="264"/>
      <c r="E41" s="39" t="s">
        <v>32</v>
      </c>
      <c r="F41" s="160" t="s">
        <v>221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17.25" customHeight="1">
      <c r="A44" s="245"/>
      <c r="B44" s="279"/>
      <c r="C44" s="280"/>
      <c r="D44" s="275"/>
      <c r="E44" s="367" t="s">
        <v>546</v>
      </c>
      <c r="F44" s="368"/>
    </row>
    <row r="45" spans="1:6">
      <c r="A45" s="245"/>
      <c r="B45" s="283"/>
      <c r="C45" s="283"/>
      <c r="D45" s="275"/>
      <c r="E45" s="369"/>
      <c r="F45" s="370"/>
    </row>
    <row r="46" spans="1:6" ht="24.75" customHeight="1">
      <c r="A46" s="245"/>
      <c r="B46" s="283"/>
      <c r="C46" s="283"/>
      <c r="D46" s="275"/>
      <c r="E46" s="371"/>
      <c r="F46" s="372"/>
    </row>
    <row r="47" spans="1:6">
      <c r="A47" s="245"/>
      <c r="B47" s="284"/>
      <c r="C47" s="285"/>
      <c r="D47" s="275"/>
      <c r="E47" s="355"/>
      <c r="F47" s="356"/>
    </row>
    <row r="48" spans="1:6" ht="17.25" customHeight="1">
      <c r="A48" s="245"/>
      <c r="B48" s="330"/>
      <c r="C48" s="289"/>
      <c r="D48" s="275"/>
      <c r="E48" s="373" t="s">
        <v>545</v>
      </c>
      <c r="F48" s="374"/>
    </row>
    <row r="49" spans="1:6" ht="17.25" customHeight="1">
      <c r="A49" s="245"/>
      <c r="B49" s="292"/>
      <c r="C49" s="292"/>
      <c r="D49" s="275"/>
      <c r="E49" s="375"/>
      <c r="F49" s="37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377" t="s">
        <v>547</v>
      </c>
      <c r="F51" s="378"/>
    </row>
    <row r="52" spans="1:6" ht="18" customHeight="1">
      <c r="A52" s="246"/>
      <c r="B52" s="289"/>
      <c r="C52" s="289"/>
      <c r="D52" s="276"/>
      <c r="E52" s="379"/>
      <c r="F52" s="380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/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4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A41:B41"/>
    <mergeCell ref="C41:D41"/>
    <mergeCell ref="A42:F42"/>
    <mergeCell ref="A43:A53"/>
    <mergeCell ref="B43:C43"/>
    <mergeCell ref="D43:D53"/>
    <mergeCell ref="E43:F43"/>
    <mergeCell ref="B44:C44"/>
    <mergeCell ref="B45:C45"/>
    <mergeCell ref="E44:F46"/>
    <mergeCell ref="E48:F49"/>
    <mergeCell ref="E51:F52"/>
    <mergeCell ref="B46:C46"/>
    <mergeCell ref="B47:C47"/>
    <mergeCell ref="E47:F47"/>
    <mergeCell ref="B49:C49"/>
    <mergeCell ref="B50:C50"/>
    <mergeCell ref="E50:F50"/>
    <mergeCell ref="B51:C51"/>
    <mergeCell ref="B59:C59"/>
    <mergeCell ref="E59:F59"/>
    <mergeCell ref="B52:C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16" workbookViewId="0">
      <selection activeCell="G61" sqref="G61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548</v>
      </c>
      <c r="C2" s="211"/>
      <c r="D2" s="4" t="s">
        <v>2</v>
      </c>
      <c r="E2" s="212" t="s">
        <v>549</v>
      </c>
      <c r="F2" s="213"/>
    </row>
    <row r="3" spans="1:9" ht="24" customHeight="1">
      <c r="A3" s="214" t="s">
        <v>3</v>
      </c>
      <c r="B3" s="215"/>
      <c r="C3" s="216"/>
      <c r="D3" s="164" t="s">
        <v>4</v>
      </c>
      <c r="E3" s="165" t="s">
        <v>5</v>
      </c>
      <c r="F3" s="166" t="s">
        <v>6</v>
      </c>
    </row>
    <row r="4" spans="1:9" ht="21.75" customHeight="1">
      <c r="A4" s="162" t="s">
        <v>7</v>
      </c>
      <c r="B4" s="217">
        <v>710000</v>
      </c>
      <c r="C4" s="218"/>
      <c r="D4" s="219">
        <v>22</v>
      </c>
      <c r="E4" s="221">
        <v>51</v>
      </c>
      <c r="F4" s="223">
        <v>27607</v>
      </c>
    </row>
    <row r="5" spans="1:9" ht="23.1" customHeight="1">
      <c r="A5" s="162" t="s">
        <v>8</v>
      </c>
      <c r="B5" s="225">
        <f>B6-B4</f>
        <v>689600</v>
      </c>
      <c r="C5" s="226"/>
      <c r="D5" s="220"/>
      <c r="E5" s="222"/>
      <c r="F5" s="224"/>
    </row>
    <row r="6" spans="1:9">
      <c r="A6" s="10" t="s">
        <v>9</v>
      </c>
      <c r="B6" s="227">
        <v>1399600</v>
      </c>
      <c r="C6" s="228"/>
      <c r="D6" s="229" t="s">
        <v>10</v>
      </c>
      <c r="E6" s="230"/>
      <c r="F6" s="235">
        <v>44</v>
      </c>
    </row>
    <row r="7" spans="1:9">
      <c r="A7" s="11" t="s">
        <v>11</v>
      </c>
      <c r="B7" s="173">
        <f>B6+'8.27'!B7</f>
        <v>48866200</v>
      </c>
      <c r="C7" s="13">
        <f>B7/B8</f>
        <v>0.88847636363636362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71" t="s">
        <v>15</v>
      </c>
      <c r="C10" s="171" t="s">
        <v>16</v>
      </c>
      <c r="D10" s="204" t="s">
        <v>17</v>
      </c>
      <c r="E10" s="171" t="s">
        <v>15</v>
      </c>
      <c r="F10" s="172" t="s">
        <v>552</v>
      </c>
    </row>
    <row r="11" spans="1:9" ht="20.100000000000001" customHeight="1">
      <c r="A11" s="202"/>
      <c r="B11" s="169" t="s">
        <v>550</v>
      </c>
      <c r="C11" s="18">
        <v>7</v>
      </c>
      <c r="D11" s="205"/>
      <c r="E11" s="169" t="s">
        <v>53</v>
      </c>
      <c r="F11" s="19">
        <v>0.05</v>
      </c>
    </row>
    <row r="12" spans="1:9" ht="18" customHeight="1">
      <c r="A12" s="202"/>
      <c r="B12" s="169" t="s">
        <v>49</v>
      </c>
      <c r="C12" s="18">
        <v>8</v>
      </c>
      <c r="D12" s="205"/>
      <c r="E12" s="169" t="s">
        <v>51</v>
      </c>
      <c r="F12" s="175">
        <v>0.1</v>
      </c>
    </row>
    <row r="13" spans="1:9" ht="17.100000000000001" customHeight="1">
      <c r="A13" s="203"/>
      <c r="B13" s="169" t="s">
        <v>48</v>
      </c>
      <c r="C13" s="18">
        <v>5</v>
      </c>
      <c r="D13" s="206"/>
      <c r="E13" s="167" t="s">
        <v>551</v>
      </c>
      <c r="F13" s="176">
        <v>0.08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71" t="s">
        <v>19</v>
      </c>
      <c r="C15" s="171" t="s">
        <v>20</v>
      </c>
      <c r="D15" s="171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4.1666666666666664E-2</v>
      </c>
      <c r="C16" s="26" t="s">
        <v>538</v>
      </c>
      <c r="D16" s="169">
        <v>2</v>
      </c>
      <c r="E16" s="247"/>
      <c r="F16" s="248"/>
    </row>
    <row r="17" spans="1:6">
      <c r="A17" s="245"/>
      <c r="B17" s="26"/>
      <c r="C17" s="169"/>
      <c r="D17" s="169"/>
      <c r="E17" s="247"/>
      <c r="F17" s="248"/>
    </row>
    <row r="18" spans="1:6">
      <c r="A18" s="245"/>
      <c r="B18" s="26"/>
      <c r="C18" s="26"/>
      <c r="D18" s="169"/>
      <c r="E18" s="247"/>
      <c r="F18" s="248"/>
    </row>
    <row r="19" spans="1:6">
      <c r="A19" s="245"/>
      <c r="B19" s="26"/>
      <c r="C19" s="169"/>
      <c r="D19" s="169"/>
      <c r="E19" s="247"/>
      <c r="F19" s="248"/>
    </row>
    <row r="20" spans="1:6">
      <c r="A20" s="245"/>
      <c r="B20" s="26"/>
      <c r="C20" s="169"/>
      <c r="D20" s="169"/>
      <c r="E20" s="247"/>
      <c r="F20" s="248"/>
    </row>
    <row r="21" spans="1:6">
      <c r="A21" s="245"/>
      <c r="B21" s="26"/>
      <c r="C21" s="169"/>
      <c r="D21" s="169"/>
      <c r="E21" s="247"/>
      <c r="F21" s="248"/>
    </row>
    <row r="22" spans="1:6" ht="18" thickBot="1">
      <c r="A22" s="246"/>
      <c r="B22" s="28"/>
      <c r="C22" s="174"/>
      <c r="D22" s="174"/>
      <c r="E22" s="332"/>
      <c r="F22" s="333"/>
    </row>
    <row r="23" spans="1:6" ht="18" thickTop="1">
      <c r="A23" s="251" t="s">
        <v>24</v>
      </c>
      <c r="B23" s="26">
        <v>0.29166666666666669</v>
      </c>
      <c r="C23" s="54" t="s">
        <v>539</v>
      </c>
      <c r="D23" s="168">
        <v>2</v>
      </c>
      <c r="E23" s="334"/>
      <c r="F23" s="334"/>
    </row>
    <row r="24" spans="1:6">
      <c r="A24" s="245"/>
      <c r="B24" s="26">
        <v>0.3125</v>
      </c>
      <c r="C24" s="169" t="s">
        <v>540</v>
      </c>
      <c r="D24" s="169">
        <v>3</v>
      </c>
      <c r="E24" s="253" t="s">
        <v>541</v>
      </c>
      <c r="F24" s="254"/>
    </row>
    <row r="25" spans="1:6">
      <c r="A25" s="245"/>
      <c r="B25" s="26"/>
      <c r="C25" s="169"/>
      <c r="D25" s="169"/>
      <c r="E25" s="253"/>
      <c r="F25" s="254"/>
    </row>
    <row r="26" spans="1:6">
      <c r="A26" s="245"/>
      <c r="B26" s="54"/>
      <c r="C26" s="169"/>
      <c r="D26" s="169"/>
      <c r="E26" s="255"/>
      <c r="F26" s="256"/>
    </row>
    <row r="27" spans="1:6">
      <c r="A27" s="245"/>
      <c r="B27" s="89"/>
      <c r="C27" s="26"/>
      <c r="D27" s="169"/>
      <c r="E27" s="247"/>
      <c r="F27" s="248"/>
    </row>
    <row r="28" spans="1:6">
      <c r="A28" s="245"/>
      <c r="B28" s="26"/>
      <c r="C28" s="169"/>
      <c r="D28" s="169"/>
      <c r="E28" s="255"/>
      <c r="F28" s="256"/>
    </row>
    <row r="29" spans="1:6">
      <c r="A29" s="245"/>
      <c r="B29" s="26"/>
      <c r="C29" s="26"/>
      <c r="D29" s="169"/>
      <c r="E29" s="247"/>
      <c r="F29" s="248"/>
    </row>
    <row r="30" spans="1:6">
      <c r="A30" s="245"/>
      <c r="B30" s="26"/>
      <c r="C30" s="169"/>
      <c r="D30" s="169"/>
      <c r="E30" s="247"/>
      <c r="F30" s="248"/>
    </row>
    <row r="31" spans="1:6">
      <c r="A31" s="245"/>
      <c r="B31" s="26"/>
      <c r="C31" s="169"/>
      <c r="D31" s="169"/>
      <c r="E31" s="247"/>
      <c r="F31" s="248"/>
    </row>
    <row r="32" spans="1:6">
      <c r="A32" s="245"/>
      <c r="B32" s="26"/>
      <c r="C32" s="169"/>
      <c r="D32" s="169"/>
      <c r="E32" s="247"/>
      <c r="F32" s="248"/>
    </row>
    <row r="33" spans="1:6">
      <c r="A33" s="245"/>
      <c r="B33" s="26"/>
      <c r="C33" s="169"/>
      <c r="D33" s="169"/>
      <c r="E33" s="247"/>
      <c r="F33" s="248"/>
    </row>
    <row r="34" spans="1:6">
      <c r="A34" s="245"/>
      <c r="B34" s="26"/>
      <c r="C34" s="169"/>
      <c r="D34" s="169"/>
      <c r="E34" s="247"/>
      <c r="F34" s="248"/>
    </row>
    <row r="35" spans="1:6">
      <c r="A35" s="252"/>
      <c r="B35" s="33"/>
      <c r="C35" s="170"/>
      <c r="D35" s="170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71</v>
      </c>
    </row>
    <row r="39" spans="1:6">
      <c r="A39" s="263" t="s">
        <v>29</v>
      </c>
      <c r="B39" s="263"/>
      <c r="C39" s="264"/>
      <c r="D39" s="264"/>
      <c r="E39" s="39" t="s">
        <v>29</v>
      </c>
      <c r="F39" s="163" t="s">
        <v>60</v>
      </c>
    </row>
    <row r="40" spans="1:6">
      <c r="A40" s="263" t="s">
        <v>30</v>
      </c>
      <c r="B40" s="263"/>
      <c r="C40" s="264"/>
      <c r="D40" s="264"/>
      <c r="E40" s="39" t="s">
        <v>31</v>
      </c>
      <c r="F40" s="163" t="s">
        <v>542</v>
      </c>
    </row>
    <row r="41" spans="1:6">
      <c r="A41" s="263"/>
      <c r="B41" s="263"/>
      <c r="C41" s="264"/>
      <c r="D41" s="264"/>
      <c r="E41" s="39" t="s">
        <v>32</v>
      </c>
      <c r="F41" s="163" t="s">
        <v>221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558</v>
      </c>
      <c r="F44" s="364"/>
    </row>
    <row r="45" spans="1:6">
      <c r="A45" s="245"/>
      <c r="B45" s="283"/>
      <c r="C45" s="283"/>
      <c r="D45" s="275"/>
      <c r="E45" s="363" t="s">
        <v>554</v>
      </c>
      <c r="F45" s="364"/>
    </row>
    <row r="46" spans="1:6">
      <c r="A46" s="245"/>
      <c r="B46" s="283"/>
      <c r="C46" s="283"/>
      <c r="D46" s="275"/>
      <c r="E46" s="337" t="s">
        <v>553</v>
      </c>
      <c r="F46" s="338"/>
    </row>
    <row r="47" spans="1:6">
      <c r="A47" s="245"/>
      <c r="B47" s="284"/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 t="s">
        <v>555</v>
      </c>
      <c r="F48" s="360"/>
    </row>
    <row r="49" spans="1:6" ht="17.25" customHeight="1">
      <c r="A49" s="245"/>
      <c r="B49" s="292"/>
      <c r="C49" s="292"/>
      <c r="D49" s="275"/>
      <c r="E49" s="365" t="s">
        <v>556</v>
      </c>
      <c r="F49" s="366"/>
    </row>
    <row r="50" spans="1:6">
      <c r="A50" s="245"/>
      <c r="B50" s="289"/>
      <c r="C50" s="289"/>
      <c r="D50" s="275"/>
      <c r="E50" s="295" t="s">
        <v>557</v>
      </c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475</v>
      </c>
      <c r="C55" s="273"/>
      <c r="D55" s="274" t="s">
        <v>38</v>
      </c>
      <c r="E55" s="273"/>
      <c r="F55" s="301"/>
    </row>
    <row r="56" spans="1:6">
      <c r="A56" s="245"/>
      <c r="B56" s="283" t="s">
        <v>476</v>
      </c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46:F46"/>
    <mergeCell ref="B47:C47"/>
    <mergeCell ref="E47:F47"/>
    <mergeCell ref="B49:C49"/>
    <mergeCell ref="E49:F4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25" workbookViewId="0">
      <selection activeCell="F38" sqref="F38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559</v>
      </c>
      <c r="C2" s="211"/>
      <c r="D2" s="4" t="s">
        <v>2</v>
      </c>
      <c r="E2" s="212" t="s">
        <v>562</v>
      </c>
      <c r="F2" s="213"/>
    </row>
    <row r="3" spans="1:9" ht="24" customHeight="1">
      <c r="A3" s="214" t="s">
        <v>3</v>
      </c>
      <c r="B3" s="215"/>
      <c r="C3" s="216"/>
      <c r="D3" s="177" t="s">
        <v>4</v>
      </c>
      <c r="E3" s="178" t="s">
        <v>5</v>
      </c>
      <c r="F3" s="186" t="s">
        <v>6</v>
      </c>
    </row>
    <row r="4" spans="1:9" ht="21.75" customHeight="1">
      <c r="A4" s="181" t="s">
        <v>7</v>
      </c>
      <c r="B4" s="217">
        <v>243000</v>
      </c>
      <c r="C4" s="218"/>
      <c r="D4" s="219">
        <v>12</v>
      </c>
      <c r="E4" s="221">
        <v>26</v>
      </c>
      <c r="F4" s="223">
        <v>28846</v>
      </c>
    </row>
    <row r="5" spans="1:9" ht="23.1" customHeight="1">
      <c r="A5" s="181" t="s">
        <v>8</v>
      </c>
      <c r="B5" s="225">
        <f>B6-B4</f>
        <v>499000</v>
      </c>
      <c r="C5" s="226"/>
      <c r="D5" s="220"/>
      <c r="E5" s="222"/>
      <c r="F5" s="224"/>
    </row>
    <row r="6" spans="1:9">
      <c r="A6" s="10" t="s">
        <v>9</v>
      </c>
      <c r="B6" s="227">
        <v>742000</v>
      </c>
      <c r="C6" s="228"/>
      <c r="D6" s="229" t="s">
        <v>10</v>
      </c>
      <c r="E6" s="230"/>
      <c r="F6" s="235">
        <v>24</v>
      </c>
    </row>
    <row r="7" spans="1:9">
      <c r="A7" s="11" t="s">
        <v>11</v>
      </c>
      <c r="B7" s="199">
        <f>48866200+742000</f>
        <v>49608200</v>
      </c>
      <c r="C7" s="13">
        <f>B7/B8</f>
        <v>0.90196727272727273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79" t="s">
        <v>15</v>
      </c>
      <c r="C10" s="179" t="s">
        <v>16</v>
      </c>
      <c r="D10" s="204" t="s">
        <v>17</v>
      </c>
      <c r="E10" s="179" t="s">
        <v>15</v>
      </c>
      <c r="F10" s="180" t="s">
        <v>552</v>
      </c>
    </row>
    <row r="11" spans="1:9" ht="20.100000000000001" customHeight="1">
      <c r="A11" s="202"/>
      <c r="B11" s="195" t="s">
        <v>48</v>
      </c>
      <c r="C11" s="18">
        <v>6</v>
      </c>
      <c r="D11" s="205"/>
      <c r="E11" s="182" t="s">
        <v>53</v>
      </c>
      <c r="F11" s="19">
        <v>0.08</v>
      </c>
    </row>
    <row r="12" spans="1:9" ht="18" customHeight="1">
      <c r="A12" s="202"/>
      <c r="B12" s="195" t="s">
        <v>265</v>
      </c>
      <c r="C12" s="18">
        <v>5</v>
      </c>
      <c r="D12" s="205"/>
      <c r="E12" s="182"/>
      <c r="F12" s="175"/>
    </row>
    <row r="13" spans="1:9" ht="17.100000000000001" customHeight="1">
      <c r="A13" s="203"/>
      <c r="B13" s="195" t="s">
        <v>563</v>
      </c>
      <c r="C13" s="18">
        <v>4</v>
      </c>
      <c r="D13" s="206"/>
      <c r="E13" s="183"/>
      <c r="F13" s="176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79" t="s">
        <v>19</v>
      </c>
      <c r="C15" s="179" t="s">
        <v>20</v>
      </c>
      <c r="D15" s="179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82"/>
      <c r="E16" s="247"/>
      <c r="F16" s="248"/>
    </row>
    <row r="17" spans="1:6">
      <c r="A17" s="245"/>
      <c r="B17" s="26"/>
      <c r="C17" s="182"/>
      <c r="D17" s="182"/>
      <c r="E17" s="247"/>
      <c r="F17" s="248"/>
    </row>
    <row r="18" spans="1:6">
      <c r="A18" s="245"/>
      <c r="B18" s="26"/>
      <c r="C18" s="26"/>
      <c r="D18" s="182"/>
      <c r="E18" s="247"/>
      <c r="F18" s="248"/>
    </row>
    <row r="19" spans="1:6">
      <c r="A19" s="245"/>
      <c r="B19" s="26"/>
      <c r="C19" s="182"/>
      <c r="D19" s="182"/>
      <c r="E19" s="247"/>
      <c r="F19" s="248"/>
    </row>
    <row r="20" spans="1:6">
      <c r="A20" s="245"/>
      <c r="B20" s="26"/>
      <c r="C20" s="182"/>
      <c r="D20" s="182"/>
      <c r="E20" s="247"/>
      <c r="F20" s="248"/>
    </row>
    <row r="21" spans="1:6">
      <c r="A21" s="245"/>
      <c r="B21" s="26"/>
      <c r="C21" s="182"/>
      <c r="D21" s="182"/>
      <c r="E21" s="247"/>
      <c r="F21" s="248"/>
    </row>
    <row r="22" spans="1:6" ht="18" thickBot="1">
      <c r="A22" s="246"/>
      <c r="B22" s="28"/>
      <c r="C22" s="187"/>
      <c r="D22" s="187"/>
      <c r="E22" s="332"/>
      <c r="F22" s="333"/>
    </row>
    <row r="23" spans="1:6" ht="18" thickTop="1">
      <c r="A23" s="251" t="s">
        <v>24</v>
      </c>
      <c r="B23" s="26">
        <v>0.25</v>
      </c>
      <c r="C23" s="54" t="s">
        <v>560</v>
      </c>
      <c r="D23" s="184">
        <v>2</v>
      </c>
      <c r="E23" s="334" t="s">
        <v>561</v>
      </c>
      <c r="F23" s="334"/>
    </row>
    <row r="24" spans="1:6">
      <c r="A24" s="245"/>
      <c r="B24" s="26"/>
      <c r="C24" s="182"/>
      <c r="D24" s="182"/>
      <c r="E24" s="253"/>
      <c r="F24" s="254"/>
    </row>
    <row r="25" spans="1:6">
      <c r="A25" s="245"/>
      <c r="B25" s="26"/>
      <c r="C25" s="182"/>
      <c r="D25" s="182"/>
      <c r="E25" s="253"/>
      <c r="F25" s="254"/>
    </row>
    <row r="26" spans="1:6">
      <c r="A26" s="245"/>
      <c r="B26" s="54"/>
      <c r="C26" s="182"/>
      <c r="D26" s="182"/>
      <c r="E26" s="255"/>
      <c r="F26" s="256"/>
    </row>
    <row r="27" spans="1:6">
      <c r="A27" s="245"/>
      <c r="B27" s="89"/>
      <c r="C27" s="26"/>
      <c r="D27" s="182"/>
      <c r="E27" s="247"/>
      <c r="F27" s="248"/>
    </row>
    <row r="28" spans="1:6">
      <c r="A28" s="245"/>
      <c r="B28" s="26"/>
      <c r="C28" s="182"/>
      <c r="D28" s="182"/>
      <c r="E28" s="255"/>
      <c r="F28" s="256"/>
    </row>
    <row r="29" spans="1:6">
      <c r="A29" s="245"/>
      <c r="B29" s="26"/>
      <c r="C29" s="26"/>
      <c r="D29" s="182"/>
      <c r="E29" s="247"/>
      <c r="F29" s="248"/>
    </row>
    <row r="30" spans="1:6">
      <c r="A30" s="245"/>
      <c r="B30" s="26"/>
      <c r="C30" s="182"/>
      <c r="D30" s="182"/>
      <c r="E30" s="247"/>
      <c r="F30" s="248"/>
    </row>
    <row r="31" spans="1:6">
      <c r="A31" s="245"/>
      <c r="B31" s="26"/>
      <c r="C31" s="182"/>
      <c r="D31" s="182"/>
      <c r="E31" s="247"/>
      <c r="F31" s="248"/>
    </row>
    <row r="32" spans="1:6">
      <c r="A32" s="245"/>
      <c r="B32" s="26"/>
      <c r="C32" s="182"/>
      <c r="D32" s="182"/>
      <c r="E32" s="247"/>
      <c r="F32" s="248"/>
    </row>
    <row r="33" spans="1:6">
      <c r="A33" s="245"/>
      <c r="B33" s="26"/>
      <c r="C33" s="182"/>
      <c r="D33" s="182"/>
      <c r="E33" s="247"/>
      <c r="F33" s="248"/>
    </row>
    <row r="34" spans="1:6">
      <c r="A34" s="245"/>
      <c r="B34" s="26"/>
      <c r="C34" s="182"/>
      <c r="D34" s="182"/>
      <c r="E34" s="247"/>
      <c r="F34" s="248"/>
    </row>
    <row r="35" spans="1:6">
      <c r="A35" s="252"/>
      <c r="B35" s="33"/>
      <c r="C35" s="185"/>
      <c r="D35" s="18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577</v>
      </c>
    </row>
    <row r="39" spans="1:6">
      <c r="A39" s="263" t="s">
        <v>29</v>
      </c>
      <c r="B39" s="263"/>
      <c r="C39" s="264"/>
      <c r="D39" s="264"/>
      <c r="E39" s="39" t="s">
        <v>29</v>
      </c>
      <c r="F39" s="189" t="s">
        <v>568</v>
      </c>
    </row>
    <row r="40" spans="1:6">
      <c r="A40" s="263" t="s">
        <v>30</v>
      </c>
      <c r="B40" s="263"/>
      <c r="C40" s="264"/>
      <c r="D40" s="264"/>
      <c r="E40" s="39" t="s">
        <v>31</v>
      </c>
      <c r="F40" s="189" t="s">
        <v>570</v>
      </c>
    </row>
    <row r="41" spans="1:6">
      <c r="A41" s="263"/>
      <c r="B41" s="263"/>
      <c r="C41" s="264"/>
      <c r="D41" s="264"/>
      <c r="E41" s="39" t="s">
        <v>32</v>
      </c>
      <c r="F41" s="189" t="s">
        <v>569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564</v>
      </c>
      <c r="F44" s="364"/>
    </row>
    <row r="45" spans="1:6">
      <c r="A45" s="245"/>
      <c r="B45" s="283"/>
      <c r="C45" s="283"/>
      <c r="D45" s="275"/>
      <c r="E45" s="363"/>
      <c r="F45" s="364"/>
    </row>
    <row r="46" spans="1:6">
      <c r="A46" s="245"/>
      <c r="B46" s="283"/>
      <c r="C46" s="283"/>
      <c r="D46" s="275"/>
      <c r="E46" s="337"/>
      <c r="F46" s="338"/>
    </row>
    <row r="47" spans="1:6">
      <c r="A47" s="245"/>
      <c r="B47" s="284"/>
      <c r="C47" s="285"/>
      <c r="D47" s="275"/>
      <c r="E47" s="355"/>
      <c r="F47" s="356"/>
    </row>
    <row r="48" spans="1:6">
      <c r="A48" s="245"/>
      <c r="B48" s="330"/>
      <c r="C48" s="289"/>
      <c r="D48" s="275"/>
      <c r="E48" s="359" t="s">
        <v>566</v>
      </c>
      <c r="F48" s="360"/>
    </row>
    <row r="49" spans="1:6" ht="17.25" customHeight="1">
      <c r="A49" s="245"/>
      <c r="B49" s="292"/>
      <c r="C49" s="292"/>
      <c r="D49" s="275"/>
      <c r="E49" s="365" t="s">
        <v>567</v>
      </c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 t="s">
        <v>565</v>
      </c>
      <c r="F55" s="301"/>
    </row>
    <row r="56" spans="1:6">
      <c r="A56" s="245"/>
      <c r="B56" s="283"/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43" workbookViewId="0">
      <selection activeCell="B57" sqref="B57:C5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80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6" t="s">
        <v>4</v>
      </c>
      <c r="E3" s="7" t="s">
        <v>5</v>
      </c>
      <c r="F3" s="36" t="s">
        <v>6</v>
      </c>
    </row>
    <row r="4" spans="1:9" ht="21.75" customHeight="1">
      <c r="A4" s="25" t="s">
        <v>7</v>
      </c>
      <c r="B4" s="217">
        <v>303000</v>
      </c>
      <c r="C4" s="218"/>
      <c r="D4" s="219">
        <v>10</v>
      </c>
      <c r="E4" s="221">
        <v>29</v>
      </c>
      <c r="F4" s="223">
        <v>27844</v>
      </c>
    </row>
    <row r="5" spans="1:9" ht="23.1" customHeight="1">
      <c r="A5" s="25" t="s">
        <v>8</v>
      </c>
      <c r="B5" s="225">
        <f>B6-B4</f>
        <v>504500</v>
      </c>
      <c r="C5" s="226"/>
      <c r="D5" s="220"/>
      <c r="E5" s="222"/>
      <c r="F5" s="224"/>
    </row>
    <row r="6" spans="1:9">
      <c r="A6" s="10" t="s">
        <v>9</v>
      </c>
      <c r="B6" s="227">
        <v>807500</v>
      </c>
      <c r="C6" s="228"/>
      <c r="D6" s="229" t="s">
        <v>10</v>
      </c>
      <c r="E6" s="230"/>
      <c r="F6" s="235" t="s">
        <v>81</v>
      </c>
    </row>
    <row r="7" spans="1:9">
      <c r="A7" s="11" t="s">
        <v>11</v>
      </c>
      <c r="B7" s="12">
        <f>1165900+349600+807500</f>
        <v>2323000</v>
      </c>
      <c r="C7" s="13">
        <f>B7/B8</f>
        <v>4.2236363636363634E-2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23" t="s">
        <v>15</v>
      </c>
      <c r="C10" s="23" t="s">
        <v>16</v>
      </c>
      <c r="D10" s="204" t="s">
        <v>17</v>
      </c>
      <c r="E10" s="23" t="s">
        <v>15</v>
      </c>
      <c r="F10" s="24" t="s">
        <v>16</v>
      </c>
    </row>
    <row r="11" spans="1:9" ht="20.100000000000001" customHeight="1">
      <c r="A11" s="202"/>
      <c r="B11" s="27" t="s">
        <v>83</v>
      </c>
      <c r="C11" s="18">
        <v>5</v>
      </c>
      <c r="D11" s="205"/>
      <c r="E11" s="27" t="s">
        <v>86</v>
      </c>
      <c r="F11" s="19">
        <v>0.16</v>
      </c>
    </row>
    <row r="12" spans="1:9" ht="18" customHeight="1">
      <c r="A12" s="202"/>
      <c r="B12" s="27" t="s">
        <v>84</v>
      </c>
      <c r="C12" s="18">
        <v>4</v>
      </c>
      <c r="D12" s="205"/>
      <c r="E12" s="27"/>
      <c r="F12" s="19"/>
    </row>
    <row r="13" spans="1:9" ht="17.100000000000001" customHeight="1">
      <c r="A13" s="203"/>
      <c r="B13" s="27" t="s">
        <v>85</v>
      </c>
      <c r="C13" s="18">
        <v>3</v>
      </c>
      <c r="D13" s="206"/>
      <c r="E13" s="29"/>
      <c r="F13" s="21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23" t="s">
        <v>19</v>
      </c>
      <c r="C15" s="23" t="s">
        <v>20</v>
      </c>
      <c r="D15" s="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27"/>
      <c r="E16" s="247"/>
      <c r="F16" s="248"/>
    </row>
    <row r="17" spans="1:6">
      <c r="A17" s="245"/>
      <c r="B17" s="26"/>
      <c r="C17" s="27"/>
      <c r="D17" s="27"/>
      <c r="E17" s="247"/>
      <c r="F17" s="248"/>
    </row>
    <row r="18" spans="1:6">
      <c r="A18" s="245"/>
      <c r="B18" s="26"/>
      <c r="C18" s="26"/>
      <c r="D18" s="27"/>
      <c r="E18" s="247"/>
      <c r="F18" s="248"/>
    </row>
    <row r="19" spans="1:6">
      <c r="A19" s="245"/>
      <c r="B19" s="26"/>
      <c r="C19" s="27"/>
      <c r="D19" s="27"/>
      <c r="E19" s="247"/>
      <c r="F19" s="248"/>
    </row>
    <row r="20" spans="1:6">
      <c r="A20" s="245"/>
      <c r="B20" s="26"/>
      <c r="C20" s="27"/>
      <c r="D20" s="27"/>
      <c r="E20" s="247"/>
      <c r="F20" s="248"/>
    </row>
    <row r="21" spans="1:6">
      <c r="A21" s="245"/>
      <c r="B21" s="26"/>
      <c r="C21" s="27"/>
      <c r="D21" s="27"/>
      <c r="E21" s="247"/>
      <c r="F21" s="248"/>
    </row>
    <row r="22" spans="1:6" ht="18" thickBot="1">
      <c r="A22" s="246"/>
      <c r="B22" s="28"/>
      <c r="C22" s="29"/>
      <c r="D22" s="29"/>
      <c r="E22" s="249"/>
      <c r="F22" s="250"/>
    </row>
    <row r="23" spans="1:6" ht="18" thickTop="1">
      <c r="A23" s="251" t="s">
        <v>24</v>
      </c>
      <c r="B23" s="30">
        <v>0.3125</v>
      </c>
      <c r="C23" s="31" t="s">
        <v>87</v>
      </c>
      <c r="D23" s="32">
        <v>7</v>
      </c>
      <c r="E23" s="249"/>
      <c r="F23" s="249"/>
    </row>
    <row r="24" spans="1:6">
      <c r="A24" s="245"/>
      <c r="B24" s="26"/>
      <c r="C24" s="27"/>
      <c r="D24" s="27"/>
      <c r="E24" s="253"/>
      <c r="F24" s="254"/>
    </row>
    <row r="25" spans="1:6">
      <c r="A25" s="245"/>
      <c r="B25" s="26"/>
      <c r="C25" s="27"/>
      <c r="D25" s="27"/>
      <c r="E25" s="253"/>
      <c r="F25" s="254"/>
    </row>
    <row r="26" spans="1:6">
      <c r="A26" s="245"/>
      <c r="B26" s="26"/>
      <c r="C26" s="27"/>
      <c r="D26" s="27"/>
      <c r="E26" s="255"/>
      <c r="F26" s="256"/>
    </row>
    <row r="27" spans="1:6">
      <c r="A27" s="245"/>
      <c r="B27" s="26"/>
      <c r="C27" s="26"/>
      <c r="D27" s="27"/>
      <c r="E27" s="247"/>
      <c r="F27" s="248"/>
    </row>
    <row r="28" spans="1:6">
      <c r="A28" s="245"/>
      <c r="B28" s="26"/>
      <c r="C28" s="27"/>
      <c r="D28" s="27"/>
      <c r="E28" s="255"/>
      <c r="F28" s="256"/>
    </row>
    <row r="29" spans="1:6">
      <c r="A29" s="245"/>
      <c r="B29" s="26"/>
      <c r="C29" s="26"/>
      <c r="D29" s="27"/>
      <c r="E29" s="247"/>
      <c r="F29" s="248"/>
    </row>
    <row r="30" spans="1:6">
      <c r="A30" s="245"/>
      <c r="B30" s="26"/>
      <c r="C30" s="27"/>
      <c r="D30" s="27"/>
      <c r="E30" s="247"/>
      <c r="F30" s="248"/>
    </row>
    <row r="31" spans="1:6">
      <c r="A31" s="245"/>
      <c r="B31" s="26"/>
      <c r="C31" s="27"/>
      <c r="D31" s="27"/>
      <c r="E31" s="247"/>
      <c r="F31" s="248"/>
    </row>
    <row r="32" spans="1:6">
      <c r="A32" s="245"/>
      <c r="B32" s="26"/>
      <c r="C32" s="27"/>
      <c r="D32" s="27"/>
      <c r="E32" s="247"/>
      <c r="F32" s="248"/>
    </row>
    <row r="33" spans="1:6">
      <c r="A33" s="245"/>
      <c r="B33" s="26"/>
      <c r="C33" s="27"/>
      <c r="D33" s="27"/>
      <c r="E33" s="247"/>
      <c r="F33" s="248"/>
    </row>
    <row r="34" spans="1:6">
      <c r="A34" s="245"/>
      <c r="B34" s="26"/>
      <c r="C34" s="27"/>
      <c r="D34" s="27"/>
      <c r="E34" s="247"/>
      <c r="F34" s="248"/>
    </row>
    <row r="35" spans="1:6">
      <c r="A35" s="252"/>
      <c r="B35" s="33"/>
      <c r="C35" s="35"/>
      <c r="D35" s="3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73</v>
      </c>
    </row>
    <row r="39" spans="1:6">
      <c r="A39" s="263" t="s">
        <v>29</v>
      </c>
      <c r="B39" s="263"/>
      <c r="C39" s="264"/>
      <c r="D39" s="264"/>
      <c r="E39" s="39" t="s">
        <v>29</v>
      </c>
      <c r="F39" s="40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40" t="s">
        <v>71</v>
      </c>
    </row>
    <row r="41" spans="1:6">
      <c r="A41" s="263"/>
      <c r="B41" s="263"/>
      <c r="C41" s="264"/>
      <c r="D41" s="264"/>
      <c r="E41" s="39" t="s">
        <v>32</v>
      </c>
      <c r="F41" s="40" t="s">
        <v>72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136</v>
      </c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/>
      <c r="C44" s="280"/>
      <c r="D44" s="275"/>
      <c r="E44" s="281" t="s">
        <v>88</v>
      </c>
      <c r="F44" s="282"/>
    </row>
    <row r="45" spans="1:6" ht="24" customHeight="1">
      <c r="A45" s="245"/>
      <c r="B45" s="283" t="s">
        <v>137</v>
      </c>
      <c r="C45" s="283"/>
      <c r="D45" s="275"/>
      <c r="E45" s="281"/>
      <c r="F45" s="282"/>
    </row>
    <row r="46" spans="1:6" ht="33" customHeight="1">
      <c r="A46" s="245"/>
      <c r="B46" s="283"/>
      <c r="C46" s="283"/>
      <c r="D46" s="275"/>
      <c r="E46" s="322" t="s">
        <v>89</v>
      </c>
      <c r="F46" s="323"/>
    </row>
    <row r="47" spans="1:6" ht="24" customHeight="1">
      <c r="A47" s="245"/>
      <c r="B47" s="284" t="s">
        <v>138</v>
      </c>
      <c r="C47" s="285"/>
      <c r="D47" s="275"/>
      <c r="E47" s="286"/>
      <c r="F47" s="287"/>
    </row>
    <row r="48" spans="1:6" ht="35.25" customHeight="1">
      <c r="A48" s="245"/>
      <c r="B48" s="288"/>
      <c r="C48" s="289"/>
      <c r="D48" s="275"/>
      <c r="E48" s="324" t="s">
        <v>90</v>
      </c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139</v>
      </c>
      <c r="C55" s="273"/>
      <c r="D55" s="274" t="s">
        <v>38</v>
      </c>
      <c r="E55" s="273" t="s">
        <v>91</v>
      </c>
      <c r="F55" s="301"/>
    </row>
    <row r="56" spans="1:6">
      <c r="A56" s="245"/>
      <c r="B56" s="283" t="s">
        <v>140</v>
      </c>
      <c r="C56" s="283"/>
      <c r="D56" s="275"/>
      <c r="E56" s="273"/>
      <c r="F56" s="301"/>
    </row>
    <row r="57" spans="1:6">
      <c r="A57" s="245"/>
      <c r="B57" s="283"/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 t="s">
        <v>39</v>
      </c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G56" sqref="G56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571</v>
      </c>
      <c r="C2" s="211"/>
      <c r="D2" s="4" t="s">
        <v>2</v>
      </c>
      <c r="E2" s="212" t="s">
        <v>562</v>
      </c>
      <c r="F2" s="213"/>
    </row>
    <row r="3" spans="1:9" ht="24" customHeight="1">
      <c r="A3" s="214" t="s">
        <v>3</v>
      </c>
      <c r="B3" s="215"/>
      <c r="C3" s="216"/>
      <c r="D3" s="190" t="s">
        <v>4</v>
      </c>
      <c r="E3" s="191" t="s">
        <v>5</v>
      </c>
      <c r="F3" s="192" t="s">
        <v>6</v>
      </c>
    </row>
    <row r="4" spans="1:9" ht="21.75" customHeight="1">
      <c r="A4" s="188" t="s">
        <v>7</v>
      </c>
      <c r="B4" s="217">
        <v>191000</v>
      </c>
      <c r="C4" s="218"/>
      <c r="D4" s="219">
        <v>13</v>
      </c>
      <c r="E4" s="221">
        <v>7</v>
      </c>
      <c r="F4" s="223">
        <v>33961</v>
      </c>
    </row>
    <row r="5" spans="1:9" ht="23.1" customHeight="1">
      <c r="A5" s="188" t="s">
        <v>8</v>
      </c>
      <c r="B5" s="225">
        <f>B6-B4</f>
        <v>250500</v>
      </c>
      <c r="C5" s="226"/>
      <c r="D5" s="220"/>
      <c r="E5" s="222"/>
      <c r="F5" s="224"/>
    </row>
    <row r="6" spans="1:9">
      <c r="A6" s="10" t="s">
        <v>9</v>
      </c>
      <c r="B6" s="227">
        <v>441500</v>
      </c>
      <c r="C6" s="228"/>
      <c r="D6" s="229" t="s">
        <v>10</v>
      </c>
      <c r="E6" s="230"/>
      <c r="F6" s="235">
        <v>11</v>
      </c>
    </row>
    <row r="7" spans="1:9">
      <c r="A7" s="11" t="s">
        <v>11</v>
      </c>
      <c r="B7" s="199">
        <f>48866200+742000+441500</f>
        <v>50049700</v>
      </c>
      <c r="C7" s="13">
        <f>B7/B8</f>
        <v>0.9099945454545455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97" t="s">
        <v>15</v>
      </c>
      <c r="C10" s="197" t="s">
        <v>16</v>
      </c>
      <c r="D10" s="204" t="s">
        <v>17</v>
      </c>
      <c r="E10" s="197" t="s">
        <v>15</v>
      </c>
      <c r="F10" s="198" t="s">
        <v>552</v>
      </c>
    </row>
    <row r="11" spans="1:9" ht="20.100000000000001" customHeight="1">
      <c r="A11" s="202"/>
      <c r="B11" s="195" t="s">
        <v>265</v>
      </c>
      <c r="C11" s="18">
        <v>2</v>
      </c>
      <c r="D11" s="205"/>
      <c r="E11" s="195" t="s">
        <v>574</v>
      </c>
      <c r="F11" s="19">
        <v>0.23</v>
      </c>
    </row>
    <row r="12" spans="1:9" ht="18" customHeight="1">
      <c r="A12" s="202"/>
      <c r="B12" s="195" t="s">
        <v>407</v>
      </c>
      <c r="C12" s="18">
        <v>2</v>
      </c>
      <c r="D12" s="205"/>
      <c r="E12" s="195"/>
      <c r="F12" s="175"/>
    </row>
    <row r="13" spans="1:9" ht="17.100000000000001" customHeight="1">
      <c r="A13" s="203"/>
      <c r="B13" s="195" t="s">
        <v>48</v>
      </c>
      <c r="C13" s="18">
        <v>2</v>
      </c>
      <c r="D13" s="206"/>
      <c r="E13" s="193"/>
      <c r="F13" s="176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97" t="s">
        <v>19</v>
      </c>
      <c r="C15" s="197" t="s">
        <v>20</v>
      </c>
      <c r="D15" s="197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</v>
      </c>
      <c r="C16" s="26" t="s">
        <v>572</v>
      </c>
      <c r="D16" s="195">
        <v>2</v>
      </c>
      <c r="E16" s="247" t="s">
        <v>573</v>
      </c>
      <c r="F16" s="248"/>
    </row>
    <row r="17" spans="1:6">
      <c r="A17" s="245"/>
      <c r="B17" s="26"/>
      <c r="C17" s="195"/>
      <c r="D17" s="195"/>
      <c r="E17" s="247"/>
      <c r="F17" s="248"/>
    </row>
    <row r="18" spans="1:6">
      <c r="A18" s="245"/>
      <c r="B18" s="26"/>
      <c r="C18" s="26"/>
      <c r="D18" s="195"/>
      <c r="E18" s="247"/>
      <c r="F18" s="248"/>
    </row>
    <row r="19" spans="1:6">
      <c r="A19" s="245"/>
      <c r="B19" s="26"/>
      <c r="C19" s="195"/>
      <c r="D19" s="195"/>
      <c r="E19" s="247"/>
      <c r="F19" s="248"/>
    </row>
    <row r="20" spans="1:6">
      <c r="A20" s="245"/>
      <c r="B20" s="26"/>
      <c r="C20" s="195"/>
      <c r="D20" s="195"/>
      <c r="E20" s="247"/>
      <c r="F20" s="248"/>
    </row>
    <row r="21" spans="1:6">
      <c r="A21" s="245"/>
      <c r="B21" s="26"/>
      <c r="C21" s="195"/>
      <c r="D21" s="195"/>
      <c r="E21" s="247"/>
      <c r="F21" s="248"/>
    </row>
    <row r="22" spans="1:6" ht="18" thickBot="1">
      <c r="A22" s="246"/>
      <c r="B22" s="28"/>
      <c r="C22" s="200"/>
      <c r="D22" s="200"/>
      <c r="E22" s="332"/>
      <c r="F22" s="333"/>
    </row>
    <row r="23" spans="1:6" ht="18" thickTop="1">
      <c r="A23" s="251" t="s">
        <v>24</v>
      </c>
      <c r="B23" s="26"/>
      <c r="C23" s="54"/>
      <c r="D23" s="194"/>
      <c r="E23" s="334"/>
      <c r="F23" s="334"/>
    </row>
    <row r="24" spans="1:6">
      <c r="A24" s="245"/>
      <c r="B24" s="26"/>
      <c r="C24" s="195"/>
      <c r="D24" s="195"/>
      <c r="E24" s="253"/>
      <c r="F24" s="254"/>
    </row>
    <row r="25" spans="1:6">
      <c r="A25" s="245"/>
      <c r="B25" s="26"/>
      <c r="C25" s="195"/>
      <c r="D25" s="195"/>
      <c r="E25" s="253"/>
      <c r="F25" s="254"/>
    </row>
    <row r="26" spans="1:6">
      <c r="A26" s="245"/>
      <c r="B26" s="54"/>
      <c r="C26" s="195"/>
      <c r="D26" s="195"/>
      <c r="E26" s="255"/>
      <c r="F26" s="256"/>
    </row>
    <row r="27" spans="1:6">
      <c r="A27" s="245"/>
      <c r="B27" s="89"/>
      <c r="C27" s="26"/>
      <c r="D27" s="195"/>
      <c r="E27" s="247"/>
      <c r="F27" s="248"/>
    </row>
    <row r="28" spans="1:6">
      <c r="A28" s="245"/>
      <c r="B28" s="26"/>
      <c r="C28" s="195"/>
      <c r="D28" s="195"/>
      <c r="E28" s="255"/>
      <c r="F28" s="256"/>
    </row>
    <row r="29" spans="1:6">
      <c r="A29" s="245"/>
      <c r="B29" s="26"/>
      <c r="C29" s="26"/>
      <c r="D29" s="195"/>
      <c r="E29" s="247"/>
      <c r="F29" s="248"/>
    </row>
    <row r="30" spans="1:6">
      <c r="A30" s="245"/>
      <c r="B30" s="26"/>
      <c r="C30" s="195"/>
      <c r="D30" s="195"/>
      <c r="E30" s="247"/>
      <c r="F30" s="248"/>
    </row>
    <row r="31" spans="1:6">
      <c r="A31" s="245"/>
      <c r="B31" s="26"/>
      <c r="C31" s="195"/>
      <c r="D31" s="195"/>
      <c r="E31" s="247"/>
      <c r="F31" s="248"/>
    </row>
    <row r="32" spans="1:6">
      <c r="A32" s="245"/>
      <c r="B32" s="26"/>
      <c r="C32" s="195"/>
      <c r="D32" s="195"/>
      <c r="E32" s="247"/>
      <c r="F32" s="248"/>
    </row>
    <row r="33" spans="1:6">
      <c r="A33" s="245"/>
      <c r="B33" s="26"/>
      <c r="C33" s="195"/>
      <c r="D33" s="195"/>
      <c r="E33" s="247"/>
      <c r="F33" s="248"/>
    </row>
    <row r="34" spans="1:6">
      <c r="A34" s="245"/>
      <c r="B34" s="26"/>
      <c r="C34" s="195"/>
      <c r="D34" s="195"/>
      <c r="E34" s="247"/>
      <c r="F34" s="248"/>
    </row>
    <row r="35" spans="1:6">
      <c r="A35" s="252"/>
      <c r="B35" s="33"/>
      <c r="C35" s="196"/>
      <c r="D35" s="196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221</v>
      </c>
    </row>
    <row r="39" spans="1:6">
      <c r="A39" s="263" t="s">
        <v>29</v>
      </c>
      <c r="B39" s="263"/>
      <c r="C39" s="264"/>
      <c r="D39" s="264"/>
      <c r="E39" s="39" t="s">
        <v>29</v>
      </c>
      <c r="F39" s="189" t="s">
        <v>78</v>
      </c>
    </row>
    <row r="40" spans="1:6">
      <c r="A40" s="263" t="s">
        <v>30</v>
      </c>
      <c r="B40" s="263"/>
      <c r="C40" s="264"/>
      <c r="D40" s="264"/>
      <c r="E40" s="39" t="s">
        <v>31</v>
      </c>
      <c r="F40" s="189" t="s">
        <v>575</v>
      </c>
    </row>
    <row r="41" spans="1:6">
      <c r="A41" s="263"/>
      <c r="B41" s="263"/>
      <c r="C41" s="264"/>
      <c r="D41" s="264"/>
      <c r="E41" s="39" t="s">
        <v>32</v>
      </c>
      <c r="F41" s="189" t="s">
        <v>576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578</v>
      </c>
      <c r="F44" s="364"/>
    </row>
    <row r="45" spans="1:6">
      <c r="A45" s="245"/>
      <c r="B45" s="283"/>
      <c r="C45" s="283"/>
      <c r="D45" s="275"/>
      <c r="E45" s="363" t="s">
        <v>579</v>
      </c>
      <c r="F45" s="364"/>
    </row>
    <row r="46" spans="1:6">
      <c r="A46" s="245"/>
      <c r="B46" s="283"/>
      <c r="C46" s="283"/>
      <c r="D46" s="275"/>
      <c r="E46" s="337" t="s">
        <v>581</v>
      </c>
      <c r="F46" s="338"/>
    </row>
    <row r="47" spans="1:6">
      <c r="A47" s="245"/>
      <c r="B47" s="284"/>
      <c r="C47" s="285"/>
      <c r="D47" s="275"/>
      <c r="E47" s="355" t="s">
        <v>580</v>
      </c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 t="s">
        <v>582</v>
      </c>
      <c r="F49" s="366"/>
    </row>
    <row r="50" spans="1:6">
      <c r="A50" s="245"/>
      <c r="B50" s="289"/>
      <c r="C50" s="289"/>
      <c r="D50" s="275"/>
      <c r="E50" s="295" t="s">
        <v>583</v>
      </c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/>
      <c r="F55" s="301"/>
    </row>
    <row r="56" spans="1:6">
      <c r="A56" s="245"/>
      <c r="B56" s="283"/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B49:C49"/>
    <mergeCell ref="E49:F49"/>
    <mergeCell ref="B50:C50"/>
    <mergeCell ref="E50:F50"/>
    <mergeCell ref="B51:C51"/>
    <mergeCell ref="E51:F51"/>
    <mergeCell ref="E45:F45"/>
    <mergeCell ref="B46:C46"/>
    <mergeCell ref="E46:F46"/>
    <mergeCell ref="B47:C47"/>
    <mergeCell ref="E47:F47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A38:B38"/>
    <mergeCell ref="C38:D38"/>
    <mergeCell ref="A39:B39"/>
    <mergeCell ref="C39:D39"/>
    <mergeCell ref="A40:B40"/>
    <mergeCell ref="C40:D40"/>
    <mergeCell ref="E32:F32"/>
    <mergeCell ref="E33:F33"/>
    <mergeCell ref="E34:F34"/>
    <mergeCell ref="E35:F35"/>
    <mergeCell ref="A36:F36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B6:C6"/>
    <mergeCell ref="D6:E8"/>
    <mergeCell ref="F6:F8"/>
    <mergeCell ref="B8:C8"/>
    <mergeCell ref="A9:F9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abSelected="1" topLeftCell="A29" workbookViewId="0">
      <selection activeCell="F41" sqref="F41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571</v>
      </c>
      <c r="C2" s="211"/>
      <c r="D2" s="4" t="s">
        <v>2</v>
      </c>
      <c r="E2" s="212" t="s">
        <v>562</v>
      </c>
      <c r="F2" s="213"/>
    </row>
    <row r="3" spans="1:9" ht="24" customHeight="1">
      <c r="A3" s="214" t="s">
        <v>3</v>
      </c>
      <c r="B3" s="215"/>
      <c r="C3" s="216"/>
      <c r="D3" s="190" t="s">
        <v>4</v>
      </c>
      <c r="E3" s="191" t="s">
        <v>5</v>
      </c>
      <c r="F3" s="192" t="s">
        <v>6</v>
      </c>
    </row>
    <row r="4" spans="1:9" ht="21.75" customHeight="1">
      <c r="A4" s="188" t="s">
        <v>7</v>
      </c>
      <c r="B4" s="217">
        <v>120000</v>
      </c>
      <c r="C4" s="218"/>
      <c r="D4" s="219">
        <v>10</v>
      </c>
      <c r="E4" s="221">
        <v>22</v>
      </c>
      <c r="F4" s="223">
        <v>44727</v>
      </c>
    </row>
    <row r="5" spans="1:9" ht="23.1" customHeight="1">
      <c r="A5" s="188" t="s">
        <v>8</v>
      </c>
      <c r="B5" s="225">
        <f>B6-B4</f>
        <v>864000</v>
      </c>
      <c r="C5" s="226"/>
      <c r="D5" s="220"/>
      <c r="E5" s="222"/>
      <c r="F5" s="224"/>
    </row>
    <row r="6" spans="1:9">
      <c r="A6" s="10" t="s">
        <v>9</v>
      </c>
      <c r="B6" s="227">
        <v>984000</v>
      </c>
      <c r="C6" s="228"/>
      <c r="D6" s="229" t="s">
        <v>10</v>
      </c>
      <c r="E6" s="230"/>
      <c r="F6" s="235">
        <v>9</v>
      </c>
    </row>
    <row r="7" spans="1:9">
      <c r="A7" s="11" t="s">
        <v>11</v>
      </c>
      <c r="B7" s="199">
        <f>48866200+742000+441500+984000</f>
        <v>51033700</v>
      </c>
      <c r="C7" s="13">
        <f>B7/B8</f>
        <v>0.92788545454545457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197" t="s">
        <v>15</v>
      </c>
      <c r="C10" s="197" t="s">
        <v>16</v>
      </c>
      <c r="D10" s="204" t="s">
        <v>17</v>
      </c>
      <c r="E10" s="197" t="s">
        <v>15</v>
      </c>
      <c r="F10" s="198" t="s">
        <v>552</v>
      </c>
    </row>
    <row r="11" spans="1:9" ht="20.100000000000001" customHeight="1">
      <c r="A11" s="202"/>
      <c r="B11" s="195" t="s">
        <v>48</v>
      </c>
      <c r="C11" s="18">
        <v>6</v>
      </c>
      <c r="D11" s="205"/>
      <c r="E11" s="195" t="s">
        <v>574</v>
      </c>
      <c r="F11" s="19">
        <v>0.15</v>
      </c>
    </row>
    <row r="12" spans="1:9" ht="18" customHeight="1">
      <c r="A12" s="202"/>
      <c r="B12" s="195" t="s">
        <v>584</v>
      </c>
      <c r="C12" s="18">
        <v>3</v>
      </c>
      <c r="D12" s="205"/>
      <c r="E12" s="195" t="s">
        <v>586</v>
      </c>
      <c r="F12" s="175">
        <v>0.12</v>
      </c>
    </row>
    <row r="13" spans="1:9" ht="17.100000000000001" customHeight="1">
      <c r="A13" s="203"/>
      <c r="B13" s="195" t="s">
        <v>585</v>
      </c>
      <c r="C13" s="18">
        <v>3</v>
      </c>
      <c r="D13" s="206"/>
      <c r="E13" s="193"/>
      <c r="F13" s="176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197" t="s">
        <v>19</v>
      </c>
      <c r="C15" s="197" t="s">
        <v>20</v>
      </c>
      <c r="D15" s="197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195"/>
      <c r="E16" s="247"/>
      <c r="F16" s="248"/>
    </row>
    <row r="17" spans="1:6">
      <c r="A17" s="245"/>
      <c r="B17" s="26"/>
      <c r="C17" s="195"/>
      <c r="D17" s="195"/>
      <c r="E17" s="247"/>
      <c r="F17" s="248"/>
    </row>
    <row r="18" spans="1:6">
      <c r="A18" s="245"/>
      <c r="B18" s="26"/>
      <c r="C18" s="26"/>
      <c r="D18" s="195"/>
      <c r="E18" s="247"/>
      <c r="F18" s="248"/>
    </row>
    <row r="19" spans="1:6">
      <c r="A19" s="245"/>
      <c r="B19" s="26"/>
      <c r="C19" s="195"/>
      <c r="D19" s="195"/>
      <c r="E19" s="247"/>
      <c r="F19" s="248"/>
    </row>
    <row r="20" spans="1:6">
      <c r="A20" s="245"/>
      <c r="B20" s="26"/>
      <c r="C20" s="195"/>
      <c r="D20" s="195"/>
      <c r="E20" s="247"/>
      <c r="F20" s="248"/>
    </row>
    <row r="21" spans="1:6">
      <c r="A21" s="245"/>
      <c r="B21" s="26"/>
      <c r="C21" s="195"/>
      <c r="D21" s="195"/>
      <c r="E21" s="247"/>
      <c r="F21" s="248"/>
    </row>
    <row r="22" spans="1:6" ht="18" thickBot="1">
      <c r="A22" s="246"/>
      <c r="B22" s="28"/>
      <c r="C22" s="200"/>
      <c r="D22" s="200"/>
      <c r="E22" s="332"/>
      <c r="F22" s="333"/>
    </row>
    <row r="23" spans="1:6" ht="18" thickTop="1">
      <c r="A23" s="251" t="s">
        <v>24</v>
      </c>
      <c r="B23" s="26">
        <v>0.25</v>
      </c>
      <c r="C23" s="54" t="s">
        <v>587</v>
      </c>
      <c r="D23" s="194">
        <v>2</v>
      </c>
      <c r="E23" s="334"/>
      <c r="F23" s="334"/>
    </row>
    <row r="24" spans="1:6">
      <c r="A24" s="245"/>
      <c r="B24" s="26">
        <v>0.3125</v>
      </c>
      <c r="C24" s="195" t="s">
        <v>588</v>
      </c>
      <c r="D24" s="195">
        <v>2</v>
      </c>
      <c r="E24" s="253" t="s">
        <v>589</v>
      </c>
      <c r="F24" s="254"/>
    </row>
    <row r="25" spans="1:6">
      <c r="A25" s="245"/>
      <c r="B25" s="26">
        <v>0.3125</v>
      </c>
      <c r="C25" s="195" t="s">
        <v>590</v>
      </c>
      <c r="D25" s="195">
        <v>5</v>
      </c>
      <c r="E25" s="253"/>
      <c r="F25" s="254"/>
    </row>
    <row r="26" spans="1:6">
      <c r="A26" s="245"/>
      <c r="B26" s="54">
        <v>0.3125</v>
      </c>
      <c r="C26" s="195" t="s">
        <v>591</v>
      </c>
      <c r="D26" s="195">
        <v>2</v>
      </c>
      <c r="E26" s="255" t="s">
        <v>528</v>
      </c>
      <c r="F26" s="256"/>
    </row>
    <row r="27" spans="1:6">
      <c r="A27" s="245"/>
      <c r="B27" s="89">
        <v>0.33333333333333331</v>
      </c>
      <c r="C27" s="26" t="s">
        <v>592</v>
      </c>
      <c r="D27" s="195">
        <v>2</v>
      </c>
      <c r="E27" s="247" t="s">
        <v>593</v>
      </c>
      <c r="F27" s="248"/>
    </row>
    <row r="28" spans="1:6">
      <c r="A28" s="245"/>
      <c r="B28" s="26"/>
      <c r="C28" s="195"/>
      <c r="D28" s="195"/>
      <c r="E28" s="255"/>
      <c r="F28" s="256"/>
    </row>
    <row r="29" spans="1:6">
      <c r="A29" s="245"/>
      <c r="B29" s="26"/>
      <c r="C29" s="26"/>
      <c r="D29" s="195"/>
      <c r="E29" s="247"/>
      <c r="F29" s="248"/>
    </row>
    <row r="30" spans="1:6">
      <c r="A30" s="245"/>
      <c r="B30" s="26"/>
      <c r="C30" s="195"/>
      <c r="D30" s="195"/>
      <c r="E30" s="247"/>
      <c r="F30" s="248"/>
    </row>
    <row r="31" spans="1:6">
      <c r="A31" s="245"/>
      <c r="B31" s="26"/>
      <c r="C31" s="195"/>
      <c r="D31" s="195"/>
      <c r="E31" s="247"/>
      <c r="F31" s="248"/>
    </row>
    <row r="32" spans="1:6">
      <c r="A32" s="245"/>
      <c r="B32" s="26"/>
      <c r="C32" s="195"/>
      <c r="D32" s="195"/>
      <c r="E32" s="247"/>
      <c r="F32" s="248"/>
    </row>
    <row r="33" spans="1:6">
      <c r="A33" s="245"/>
      <c r="B33" s="26"/>
      <c r="C33" s="195"/>
      <c r="D33" s="195"/>
      <c r="E33" s="247"/>
      <c r="F33" s="248"/>
    </row>
    <row r="34" spans="1:6">
      <c r="A34" s="245"/>
      <c r="B34" s="26"/>
      <c r="C34" s="195"/>
      <c r="D34" s="195"/>
      <c r="E34" s="247"/>
      <c r="F34" s="248"/>
    </row>
    <row r="35" spans="1:6">
      <c r="A35" s="252"/>
      <c r="B35" s="33"/>
      <c r="C35" s="196"/>
      <c r="D35" s="196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594</v>
      </c>
    </row>
    <row r="39" spans="1:6">
      <c r="A39" s="263" t="s">
        <v>29</v>
      </c>
      <c r="B39" s="263"/>
      <c r="C39" s="264"/>
      <c r="D39" s="264"/>
      <c r="E39" s="39" t="s">
        <v>29</v>
      </c>
      <c r="F39" s="189" t="s">
        <v>595</v>
      </c>
    </row>
    <row r="40" spans="1:6">
      <c r="A40" s="263" t="s">
        <v>30</v>
      </c>
      <c r="B40" s="263"/>
      <c r="C40" s="264"/>
      <c r="D40" s="264"/>
      <c r="E40" s="39" t="s">
        <v>31</v>
      </c>
      <c r="F40" s="189" t="s">
        <v>596</v>
      </c>
    </row>
    <row r="41" spans="1:6">
      <c r="A41" s="263"/>
      <c r="B41" s="263"/>
      <c r="C41" s="264"/>
      <c r="D41" s="264"/>
      <c r="E41" s="39" t="s">
        <v>32</v>
      </c>
      <c r="F41" s="189" t="s">
        <v>600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>
      <c r="A44" s="245"/>
      <c r="B44" s="279"/>
      <c r="C44" s="280"/>
      <c r="D44" s="275"/>
      <c r="E44" s="363" t="s">
        <v>597</v>
      </c>
      <c r="F44" s="364"/>
    </row>
    <row r="45" spans="1:6">
      <c r="A45" s="245"/>
      <c r="B45" s="283"/>
      <c r="C45" s="283"/>
      <c r="D45" s="275"/>
      <c r="E45" s="363"/>
      <c r="F45" s="364"/>
    </row>
    <row r="46" spans="1:6">
      <c r="A46" s="245"/>
      <c r="B46" s="283"/>
      <c r="C46" s="283"/>
      <c r="D46" s="275"/>
      <c r="E46" s="337" t="s">
        <v>598</v>
      </c>
      <c r="F46" s="338"/>
    </row>
    <row r="47" spans="1:6">
      <c r="A47" s="245"/>
      <c r="B47" s="284"/>
      <c r="C47" s="285"/>
      <c r="D47" s="275"/>
      <c r="E47" s="355" t="s">
        <v>599</v>
      </c>
      <c r="F47" s="356"/>
    </row>
    <row r="48" spans="1:6">
      <c r="A48" s="245"/>
      <c r="B48" s="330"/>
      <c r="C48" s="289"/>
      <c r="D48" s="275"/>
      <c r="E48" s="359"/>
      <c r="F48" s="360"/>
    </row>
    <row r="49" spans="1:6" ht="17.25" customHeight="1">
      <c r="A49" s="245"/>
      <c r="B49" s="292"/>
      <c r="C49" s="292"/>
      <c r="D49" s="275"/>
      <c r="E49" s="365"/>
      <c r="F49" s="366"/>
    </row>
    <row r="50" spans="1:6">
      <c r="A50" s="245"/>
      <c r="B50" s="289"/>
      <c r="C50" s="289"/>
      <c r="D50" s="275"/>
      <c r="E50" s="295"/>
      <c r="F50" s="296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/>
      <c r="F55" s="301"/>
    </row>
    <row r="56" spans="1:6">
      <c r="A56" s="245"/>
      <c r="B56" s="283"/>
      <c r="C56" s="283"/>
      <c r="D56" s="275"/>
      <c r="E56" s="343"/>
      <c r="F56" s="344"/>
    </row>
    <row r="57" spans="1:6">
      <c r="A57" s="245"/>
      <c r="B57" s="283"/>
      <c r="C57" s="283"/>
      <c r="D57" s="275"/>
      <c r="E57" s="345"/>
      <c r="F57" s="346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/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  <mergeCell ref="E56:F56"/>
    <mergeCell ref="B57:C57"/>
    <mergeCell ref="E57:F57"/>
    <mergeCell ref="B58:C58"/>
    <mergeCell ref="E58:F58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B49:C49"/>
    <mergeCell ref="E49:F49"/>
    <mergeCell ref="B50:C50"/>
    <mergeCell ref="E50:F50"/>
    <mergeCell ref="B51:C51"/>
    <mergeCell ref="E51:F51"/>
    <mergeCell ref="E45:F45"/>
    <mergeCell ref="B46:C46"/>
    <mergeCell ref="E46:F46"/>
    <mergeCell ref="B47:C47"/>
    <mergeCell ref="E47:F47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A38:B38"/>
    <mergeCell ref="C38:D38"/>
    <mergeCell ref="A39:B39"/>
    <mergeCell ref="C39:D39"/>
    <mergeCell ref="A40:B40"/>
    <mergeCell ref="C40:D40"/>
    <mergeCell ref="E32:F32"/>
    <mergeCell ref="E33:F33"/>
    <mergeCell ref="E34:F34"/>
    <mergeCell ref="E35:F35"/>
    <mergeCell ref="A36:F36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B6:C6"/>
    <mergeCell ref="D6:E8"/>
    <mergeCell ref="F6:F8"/>
    <mergeCell ref="B8:C8"/>
    <mergeCell ref="A9:F9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49" workbookViewId="0">
      <selection activeCell="B56" sqref="B56:C56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107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6" t="s">
        <v>4</v>
      </c>
      <c r="E3" s="7" t="s">
        <v>5</v>
      </c>
      <c r="F3" s="36" t="s">
        <v>6</v>
      </c>
    </row>
    <row r="4" spans="1:9" ht="21.75" customHeight="1">
      <c r="A4" s="25" t="s">
        <v>7</v>
      </c>
      <c r="B4" s="217">
        <v>312500</v>
      </c>
      <c r="C4" s="218"/>
      <c r="D4" s="219">
        <v>14</v>
      </c>
      <c r="E4" s="221">
        <v>34</v>
      </c>
      <c r="F4" s="223">
        <v>35823</v>
      </c>
    </row>
    <row r="5" spans="1:9" ht="23.1" customHeight="1">
      <c r="A5" s="25" t="s">
        <v>8</v>
      </c>
      <c r="B5" s="225">
        <f>B6-B4</f>
        <v>817700</v>
      </c>
      <c r="C5" s="226"/>
      <c r="D5" s="220"/>
      <c r="E5" s="222"/>
      <c r="F5" s="224"/>
    </row>
    <row r="6" spans="1:9">
      <c r="A6" s="10" t="s">
        <v>9</v>
      </c>
      <c r="B6" s="227">
        <v>1130200</v>
      </c>
      <c r="C6" s="228"/>
      <c r="D6" s="229" t="s">
        <v>10</v>
      </c>
      <c r="E6" s="230"/>
      <c r="F6" s="235" t="s">
        <v>108</v>
      </c>
    </row>
    <row r="7" spans="1:9">
      <c r="A7" s="11" t="s">
        <v>11</v>
      </c>
      <c r="B7" s="12">
        <f>1165900+349600+807500+1130200</f>
        <v>3453200</v>
      </c>
      <c r="C7" s="13">
        <f>B7/B8</f>
        <v>6.2785454545454547E-2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23" t="s">
        <v>15</v>
      </c>
      <c r="C10" s="23" t="s">
        <v>16</v>
      </c>
      <c r="D10" s="204" t="s">
        <v>17</v>
      </c>
      <c r="E10" s="23" t="s">
        <v>15</v>
      </c>
      <c r="F10" s="24" t="s">
        <v>16</v>
      </c>
    </row>
    <row r="11" spans="1:9" ht="20.100000000000001" customHeight="1">
      <c r="A11" s="202"/>
      <c r="B11" s="27" t="s">
        <v>68</v>
      </c>
      <c r="C11" s="18">
        <v>8</v>
      </c>
      <c r="D11" s="205"/>
      <c r="E11" s="27" t="s">
        <v>51</v>
      </c>
      <c r="F11" s="19">
        <v>0.11</v>
      </c>
    </row>
    <row r="12" spans="1:9" ht="18" customHeight="1">
      <c r="A12" s="202"/>
      <c r="B12" s="27" t="s">
        <v>98</v>
      </c>
      <c r="C12" s="18">
        <v>4</v>
      </c>
      <c r="D12" s="205"/>
      <c r="E12" s="27" t="s">
        <v>53</v>
      </c>
      <c r="F12" s="19">
        <v>0.1</v>
      </c>
    </row>
    <row r="13" spans="1:9" ht="17.100000000000001" customHeight="1">
      <c r="A13" s="203"/>
      <c r="B13" s="27" t="s">
        <v>99</v>
      </c>
      <c r="C13" s="18">
        <v>4</v>
      </c>
      <c r="D13" s="206"/>
      <c r="E13" s="29" t="s">
        <v>100</v>
      </c>
      <c r="F13" s="21">
        <v>0.06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23" t="s">
        <v>19</v>
      </c>
      <c r="C15" s="23" t="s">
        <v>20</v>
      </c>
      <c r="D15" s="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27"/>
      <c r="E16" s="247"/>
      <c r="F16" s="248"/>
    </row>
    <row r="17" spans="1:6">
      <c r="A17" s="245"/>
      <c r="B17" s="26"/>
      <c r="C17" s="27"/>
      <c r="D17" s="27"/>
      <c r="E17" s="247"/>
      <c r="F17" s="248"/>
    </row>
    <row r="18" spans="1:6">
      <c r="A18" s="245"/>
      <c r="B18" s="26"/>
      <c r="C18" s="26"/>
      <c r="D18" s="27"/>
      <c r="E18" s="247"/>
      <c r="F18" s="248"/>
    </row>
    <row r="19" spans="1:6">
      <c r="A19" s="245"/>
      <c r="B19" s="26"/>
      <c r="C19" s="27"/>
      <c r="D19" s="27"/>
      <c r="E19" s="247"/>
      <c r="F19" s="248"/>
    </row>
    <row r="20" spans="1:6">
      <c r="A20" s="245"/>
      <c r="B20" s="26"/>
      <c r="C20" s="27"/>
      <c r="D20" s="27"/>
      <c r="E20" s="247"/>
      <c r="F20" s="248"/>
    </row>
    <row r="21" spans="1:6">
      <c r="A21" s="245"/>
      <c r="B21" s="26"/>
      <c r="C21" s="27"/>
      <c r="D21" s="27"/>
      <c r="E21" s="247"/>
      <c r="F21" s="248"/>
    </row>
    <row r="22" spans="1:6" ht="18" thickBot="1">
      <c r="A22" s="246"/>
      <c r="B22" s="28"/>
      <c r="C22" s="29"/>
      <c r="D22" s="29"/>
      <c r="E22" s="249"/>
      <c r="F22" s="250"/>
    </row>
    <row r="23" spans="1:6" ht="18.75" thickTop="1" thickBot="1">
      <c r="A23" s="251" t="s">
        <v>24</v>
      </c>
      <c r="B23" s="30">
        <v>0.3125</v>
      </c>
      <c r="C23" s="31" t="s">
        <v>92</v>
      </c>
      <c r="D23" s="32">
        <v>2</v>
      </c>
      <c r="E23" s="249"/>
      <c r="F23" s="249"/>
    </row>
    <row r="24" spans="1:6" ht="18.75" thickTop="1" thickBot="1">
      <c r="A24" s="245"/>
      <c r="B24" s="30">
        <v>0.3125</v>
      </c>
      <c r="C24" s="27" t="s">
        <v>93</v>
      </c>
      <c r="D24" s="27">
        <v>2</v>
      </c>
      <c r="E24" s="253"/>
      <c r="F24" s="254"/>
    </row>
    <row r="25" spans="1:6" ht="18" thickTop="1">
      <c r="A25" s="245"/>
      <c r="B25" s="30">
        <v>0.3125</v>
      </c>
      <c r="C25" s="27" t="s">
        <v>94</v>
      </c>
      <c r="D25" s="27">
        <v>11</v>
      </c>
      <c r="E25" s="253" t="s">
        <v>95</v>
      </c>
      <c r="F25" s="254"/>
    </row>
    <row r="26" spans="1:6">
      <c r="A26" s="245"/>
      <c r="B26" s="26">
        <v>0.35416666666666669</v>
      </c>
      <c r="C26" s="27" t="s">
        <v>96</v>
      </c>
      <c r="D26" s="27">
        <v>2</v>
      </c>
      <c r="E26" s="255"/>
      <c r="F26" s="256"/>
    </row>
    <row r="27" spans="1:6">
      <c r="A27" s="245"/>
      <c r="B27" s="26">
        <v>0.34722222222222227</v>
      </c>
      <c r="C27" s="26" t="s">
        <v>97</v>
      </c>
      <c r="D27" s="27">
        <v>2</v>
      </c>
      <c r="E27" s="247"/>
      <c r="F27" s="248"/>
    </row>
    <row r="28" spans="1:6">
      <c r="A28" s="245"/>
      <c r="B28" s="26"/>
      <c r="C28" s="27"/>
      <c r="D28" s="27"/>
      <c r="E28" s="255"/>
      <c r="F28" s="256"/>
    </row>
    <row r="29" spans="1:6">
      <c r="A29" s="245"/>
      <c r="B29" s="26"/>
      <c r="C29" s="26"/>
      <c r="D29" s="27"/>
      <c r="E29" s="247"/>
      <c r="F29" s="248"/>
    </row>
    <row r="30" spans="1:6">
      <c r="A30" s="245"/>
      <c r="B30" s="26"/>
      <c r="C30" s="27"/>
      <c r="D30" s="27"/>
      <c r="E30" s="247"/>
      <c r="F30" s="248"/>
    </row>
    <row r="31" spans="1:6">
      <c r="A31" s="245"/>
      <c r="B31" s="26"/>
      <c r="C31" s="27"/>
      <c r="D31" s="27"/>
      <c r="E31" s="247"/>
      <c r="F31" s="248"/>
    </row>
    <row r="32" spans="1:6">
      <c r="A32" s="245"/>
      <c r="B32" s="26"/>
      <c r="C32" s="27"/>
      <c r="D32" s="27"/>
      <c r="E32" s="247"/>
      <c r="F32" s="248"/>
    </row>
    <row r="33" spans="1:6">
      <c r="A33" s="245"/>
      <c r="B33" s="26"/>
      <c r="C33" s="27"/>
      <c r="D33" s="27"/>
      <c r="E33" s="247"/>
      <c r="F33" s="248"/>
    </row>
    <row r="34" spans="1:6">
      <c r="A34" s="245"/>
      <c r="B34" s="26"/>
      <c r="C34" s="27"/>
      <c r="D34" s="27"/>
      <c r="E34" s="247"/>
      <c r="F34" s="248"/>
    </row>
    <row r="35" spans="1:6">
      <c r="A35" s="252"/>
      <c r="B35" s="33"/>
      <c r="C35" s="35"/>
      <c r="D35" s="3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59</v>
      </c>
    </row>
    <row r="39" spans="1:6">
      <c r="A39" s="263" t="s">
        <v>29</v>
      </c>
      <c r="B39" s="263"/>
      <c r="C39" s="264"/>
      <c r="D39" s="264"/>
      <c r="E39" s="39" t="s">
        <v>29</v>
      </c>
      <c r="F39" s="40" t="s">
        <v>71</v>
      </c>
    </row>
    <row r="40" spans="1:6">
      <c r="A40" s="263" t="s">
        <v>30</v>
      </c>
      <c r="B40" s="263"/>
      <c r="C40" s="264"/>
      <c r="D40" s="264"/>
      <c r="E40" s="39" t="s">
        <v>31</v>
      </c>
      <c r="F40" s="40" t="s">
        <v>101</v>
      </c>
    </row>
    <row r="41" spans="1:6">
      <c r="A41" s="263"/>
      <c r="B41" s="263"/>
      <c r="C41" s="264"/>
      <c r="D41" s="264"/>
      <c r="E41" s="39" t="s">
        <v>32</v>
      </c>
      <c r="F41" s="40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131</v>
      </c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/>
      <c r="C44" s="280"/>
      <c r="D44" s="275"/>
      <c r="E44" s="281" t="s">
        <v>102</v>
      </c>
      <c r="F44" s="282"/>
    </row>
    <row r="45" spans="1:6" ht="24" customHeight="1">
      <c r="A45" s="245"/>
      <c r="B45" s="283" t="s">
        <v>132</v>
      </c>
      <c r="C45" s="283"/>
      <c r="D45" s="275"/>
      <c r="E45" s="281"/>
      <c r="F45" s="282"/>
    </row>
    <row r="46" spans="1:6" ht="33" customHeight="1">
      <c r="A46" s="245"/>
      <c r="B46" s="283"/>
      <c r="C46" s="283"/>
      <c r="D46" s="275"/>
      <c r="E46" s="322" t="s">
        <v>103</v>
      </c>
      <c r="F46" s="323"/>
    </row>
    <row r="47" spans="1:6" ht="24" customHeight="1">
      <c r="A47" s="245"/>
      <c r="B47" s="284" t="s">
        <v>133</v>
      </c>
      <c r="C47" s="285"/>
      <c r="D47" s="275"/>
      <c r="E47" s="286"/>
      <c r="F47" s="287"/>
    </row>
    <row r="48" spans="1:6" ht="35.25" customHeight="1">
      <c r="A48" s="245"/>
      <c r="B48" s="288"/>
      <c r="C48" s="289"/>
      <c r="D48" s="275"/>
      <c r="E48" s="324" t="s">
        <v>104</v>
      </c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134</v>
      </c>
      <c r="C55" s="273"/>
      <c r="D55" s="274" t="s">
        <v>38</v>
      </c>
      <c r="E55" s="273" t="s">
        <v>105</v>
      </c>
      <c r="F55" s="301"/>
    </row>
    <row r="56" spans="1:6">
      <c r="A56" s="245"/>
      <c r="B56" s="283" t="s">
        <v>135</v>
      </c>
      <c r="C56" s="283"/>
      <c r="D56" s="275"/>
      <c r="E56" s="273"/>
      <c r="F56" s="301"/>
    </row>
    <row r="57" spans="1:6">
      <c r="A57" s="245"/>
      <c r="B57" s="283"/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 t="s">
        <v>39</v>
      </c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B7" sqref="B7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106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6" t="s">
        <v>4</v>
      </c>
      <c r="E3" s="7" t="s">
        <v>5</v>
      </c>
      <c r="F3" s="36" t="s">
        <v>6</v>
      </c>
    </row>
    <row r="4" spans="1:9" ht="21.75" customHeight="1">
      <c r="A4" s="25" t="s">
        <v>7</v>
      </c>
      <c r="B4" s="217">
        <v>234000</v>
      </c>
      <c r="C4" s="218"/>
      <c r="D4" s="219">
        <v>15</v>
      </c>
      <c r="E4" s="221">
        <v>49</v>
      </c>
      <c r="F4" s="223">
        <v>32336</v>
      </c>
    </row>
    <row r="5" spans="1:9" ht="23.1" customHeight="1">
      <c r="A5" s="25" t="s">
        <v>8</v>
      </c>
      <c r="B5" s="225">
        <f>B6-B4</f>
        <v>1350500</v>
      </c>
      <c r="C5" s="226"/>
      <c r="D5" s="220"/>
      <c r="E5" s="222"/>
      <c r="F5" s="224"/>
    </row>
    <row r="6" spans="1:9">
      <c r="A6" s="10" t="s">
        <v>9</v>
      </c>
      <c r="B6" s="227">
        <v>1584500</v>
      </c>
      <c r="C6" s="228"/>
      <c r="D6" s="229" t="s">
        <v>10</v>
      </c>
      <c r="E6" s="230"/>
      <c r="F6" s="235" t="s">
        <v>118</v>
      </c>
    </row>
    <row r="7" spans="1:9">
      <c r="A7" s="11" t="s">
        <v>11</v>
      </c>
      <c r="B7" s="12">
        <f>1165900+349600+807500+1130200+1584500</f>
        <v>5037700</v>
      </c>
      <c r="C7" s="13">
        <f>B7/B8</f>
        <v>9.1594545454545456E-2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23" t="s">
        <v>15</v>
      </c>
      <c r="C10" s="23" t="s">
        <v>16</v>
      </c>
      <c r="D10" s="204" t="s">
        <v>17</v>
      </c>
      <c r="E10" s="23" t="s">
        <v>15</v>
      </c>
      <c r="F10" s="24" t="s">
        <v>16</v>
      </c>
    </row>
    <row r="11" spans="1:9" ht="20.100000000000001" customHeight="1">
      <c r="A11" s="202"/>
      <c r="B11" s="27" t="s">
        <v>68</v>
      </c>
      <c r="C11" s="18">
        <v>8</v>
      </c>
      <c r="D11" s="205"/>
      <c r="E11" s="27" t="s">
        <v>53</v>
      </c>
      <c r="F11" s="19">
        <v>0.09</v>
      </c>
    </row>
    <row r="12" spans="1:9" ht="18" customHeight="1">
      <c r="A12" s="202"/>
      <c r="B12" s="27" t="s">
        <v>48</v>
      </c>
      <c r="C12" s="18">
        <v>7</v>
      </c>
      <c r="D12" s="205"/>
      <c r="E12" s="27" t="s">
        <v>100</v>
      </c>
      <c r="F12" s="19">
        <v>0.08</v>
      </c>
    </row>
    <row r="13" spans="1:9" ht="17.100000000000001" customHeight="1">
      <c r="A13" s="203"/>
      <c r="B13" s="27" t="s">
        <v>117</v>
      </c>
      <c r="C13" s="18">
        <v>6</v>
      </c>
      <c r="D13" s="206"/>
      <c r="E13" s="29"/>
      <c r="F13" s="21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23" t="s">
        <v>19</v>
      </c>
      <c r="C15" s="23" t="s">
        <v>20</v>
      </c>
      <c r="D15" s="23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27"/>
      <c r="E16" s="247"/>
      <c r="F16" s="248"/>
    </row>
    <row r="17" spans="1:6">
      <c r="A17" s="245"/>
      <c r="B17" s="26"/>
      <c r="C17" s="27"/>
      <c r="D17" s="27"/>
      <c r="E17" s="247"/>
      <c r="F17" s="248"/>
    </row>
    <row r="18" spans="1:6">
      <c r="A18" s="245"/>
      <c r="B18" s="26"/>
      <c r="C18" s="26"/>
      <c r="D18" s="27"/>
      <c r="E18" s="247"/>
      <c r="F18" s="248"/>
    </row>
    <row r="19" spans="1:6">
      <c r="A19" s="245"/>
      <c r="B19" s="26"/>
      <c r="C19" s="27"/>
      <c r="D19" s="27"/>
      <c r="E19" s="247"/>
      <c r="F19" s="248"/>
    </row>
    <row r="20" spans="1:6">
      <c r="A20" s="245"/>
      <c r="B20" s="26"/>
      <c r="C20" s="27"/>
      <c r="D20" s="27"/>
      <c r="E20" s="247"/>
      <c r="F20" s="248"/>
    </row>
    <row r="21" spans="1:6">
      <c r="A21" s="245"/>
      <c r="B21" s="26"/>
      <c r="C21" s="27"/>
      <c r="D21" s="27"/>
      <c r="E21" s="247"/>
      <c r="F21" s="248"/>
    </row>
    <row r="22" spans="1:6" ht="18" thickBot="1">
      <c r="A22" s="246"/>
      <c r="B22" s="28"/>
      <c r="C22" s="29"/>
      <c r="D22" s="29"/>
      <c r="E22" s="249"/>
      <c r="F22" s="250"/>
    </row>
    <row r="23" spans="1:6" ht="18" thickTop="1">
      <c r="A23" s="251" t="s">
        <v>24</v>
      </c>
      <c r="B23" s="28">
        <v>0.27083333333333331</v>
      </c>
      <c r="C23" s="31" t="s">
        <v>109</v>
      </c>
      <c r="D23" s="32">
        <v>5</v>
      </c>
      <c r="E23" s="249"/>
      <c r="F23" s="249"/>
    </row>
    <row r="24" spans="1:6">
      <c r="A24" s="245"/>
      <c r="B24" s="26">
        <v>0.27083333333333331</v>
      </c>
      <c r="C24" s="27" t="s">
        <v>110</v>
      </c>
      <c r="D24" s="27">
        <v>3</v>
      </c>
      <c r="E24" s="253"/>
      <c r="F24" s="254"/>
    </row>
    <row r="25" spans="1:6">
      <c r="A25" s="245"/>
      <c r="B25" s="26">
        <v>0.29166666666666669</v>
      </c>
      <c r="C25" s="27" t="s">
        <v>111</v>
      </c>
      <c r="D25" s="27">
        <v>7</v>
      </c>
      <c r="E25" s="253" t="s">
        <v>112</v>
      </c>
      <c r="F25" s="254"/>
    </row>
    <row r="26" spans="1:6">
      <c r="A26" s="245"/>
      <c r="B26" s="26">
        <v>0.29166666666666669</v>
      </c>
      <c r="C26" s="27" t="s">
        <v>113</v>
      </c>
      <c r="D26" s="27">
        <v>4</v>
      </c>
      <c r="E26" s="255"/>
      <c r="F26" s="256"/>
    </row>
    <row r="27" spans="1:6">
      <c r="A27" s="245"/>
      <c r="B27" s="54">
        <v>0.29166666666666669</v>
      </c>
      <c r="C27" s="26" t="s">
        <v>114</v>
      </c>
      <c r="D27" s="27">
        <v>4</v>
      </c>
      <c r="E27" s="247"/>
      <c r="F27" s="248"/>
    </row>
    <row r="28" spans="1:6">
      <c r="A28" s="245"/>
      <c r="B28" s="26">
        <v>0.33333333333333331</v>
      </c>
      <c r="C28" s="27" t="s">
        <v>115</v>
      </c>
      <c r="D28" s="27">
        <v>2</v>
      </c>
      <c r="E28" s="255" t="s">
        <v>116</v>
      </c>
      <c r="F28" s="256"/>
    </row>
    <row r="29" spans="1:6">
      <c r="A29" s="245"/>
      <c r="B29" s="26"/>
      <c r="C29" s="26"/>
      <c r="D29" s="27"/>
      <c r="E29" s="247"/>
      <c r="F29" s="248"/>
    </row>
    <row r="30" spans="1:6">
      <c r="A30" s="245"/>
      <c r="B30" s="26"/>
      <c r="C30" s="27"/>
      <c r="D30" s="27"/>
      <c r="E30" s="247"/>
      <c r="F30" s="248"/>
    </row>
    <row r="31" spans="1:6">
      <c r="A31" s="245"/>
      <c r="B31" s="26"/>
      <c r="C31" s="27"/>
      <c r="D31" s="27"/>
      <c r="E31" s="247"/>
      <c r="F31" s="248"/>
    </row>
    <row r="32" spans="1:6">
      <c r="A32" s="245"/>
      <c r="B32" s="26"/>
      <c r="C32" s="27"/>
      <c r="D32" s="27"/>
      <c r="E32" s="247"/>
      <c r="F32" s="248"/>
    </row>
    <row r="33" spans="1:6">
      <c r="A33" s="245"/>
      <c r="B33" s="26"/>
      <c r="C33" s="27"/>
      <c r="D33" s="27"/>
      <c r="E33" s="247"/>
      <c r="F33" s="248"/>
    </row>
    <row r="34" spans="1:6">
      <c r="A34" s="245"/>
      <c r="B34" s="26"/>
      <c r="C34" s="27"/>
      <c r="D34" s="27"/>
      <c r="E34" s="247"/>
      <c r="F34" s="248"/>
    </row>
    <row r="35" spans="1:6">
      <c r="A35" s="252"/>
      <c r="B35" s="33"/>
      <c r="C35" s="35"/>
      <c r="D35" s="35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59</v>
      </c>
    </row>
    <row r="39" spans="1:6">
      <c r="A39" s="263" t="s">
        <v>29</v>
      </c>
      <c r="B39" s="263"/>
      <c r="C39" s="264"/>
      <c r="D39" s="264"/>
      <c r="E39" s="39" t="s">
        <v>29</v>
      </c>
      <c r="F39" s="40" t="s">
        <v>71</v>
      </c>
    </row>
    <row r="40" spans="1:6">
      <c r="A40" s="263" t="s">
        <v>30</v>
      </c>
      <c r="B40" s="263"/>
      <c r="C40" s="264"/>
      <c r="D40" s="264"/>
      <c r="E40" s="39" t="s">
        <v>31</v>
      </c>
      <c r="F40" s="40" t="s">
        <v>101</v>
      </c>
    </row>
    <row r="41" spans="1:6">
      <c r="A41" s="263"/>
      <c r="B41" s="263"/>
      <c r="C41" s="264"/>
      <c r="D41" s="264"/>
      <c r="E41" s="39" t="s">
        <v>32</v>
      </c>
      <c r="F41" s="40" t="s">
        <v>60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 t="s">
        <v>124</v>
      </c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/>
      <c r="C44" s="280"/>
      <c r="D44" s="275"/>
      <c r="E44" s="281" t="s">
        <v>119</v>
      </c>
      <c r="F44" s="282"/>
    </row>
    <row r="45" spans="1:6">
      <c r="A45" s="245"/>
      <c r="B45" s="283" t="s">
        <v>125</v>
      </c>
      <c r="C45" s="283"/>
      <c r="D45" s="275"/>
      <c r="E45" s="281" t="s">
        <v>39</v>
      </c>
      <c r="F45" s="282"/>
    </row>
    <row r="46" spans="1:6">
      <c r="A46" s="245"/>
      <c r="B46" s="283"/>
      <c r="C46" s="283"/>
      <c r="D46" s="275"/>
      <c r="E46" s="322" t="s">
        <v>120</v>
      </c>
      <c r="F46" s="323"/>
    </row>
    <row r="47" spans="1:6" ht="24" customHeight="1">
      <c r="A47" s="245"/>
      <c r="B47" s="284"/>
      <c r="C47" s="285"/>
      <c r="D47" s="275"/>
      <c r="E47" s="286"/>
      <c r="F47" s="287"/>
    </row>
    <row r="48" spans="1:6" ht="35.25" customHeight="1">
      <c r="A48" s="245"/>
      <c r="B48" s="288"/>
      <c r="C48" s="289"/>
      <c r="D48" s="275"/>
      <c r="E48" s="324" t="s">
        <v>121</v>
      </c>
      <c r="F48" s="325"/>
    </row>
    <row r="49" spans="1:6" ht="18" customHeight="1">
      <c r="A49" s="245"/>
      <c r="B49" s="292" t="s">
        <v>126</v>
      </c>
      <c r="C49" s="292"/>
      <c r="D49" s="275"/>
      <c r="E49" s="293"/>
      <c r="F49" s="294"/>
    </row>
    <row r="50" spans="1:6" ht="26.25" customHeight="1">
      <c r="A50" s="245"/>
      <c r="B50" s="289" t="s">
        <v>127</v>
      </c>
      <c r="C50" s="289"/>
      <c r="D50" s="275"/>
      <c r="E50" s="293" t="s">
        <v>123</v>
      </c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 t="s">
        <v>122</v>
      </c>
      <c r="F55" s="301"/>
    </row>
    <row r="56" spans="1:6">
      <c r="A56" s="245"/>
      <c r="B56" s="283" t="s">
        <v>128</v>
      </c>
      <c r="C56" s="283"/>
      <c r="D56" s="275"/>
      <c r="E56" s="273"/>
      <c r="F56" s="301"/>
    </row>
    <row r="57" spans="1:6">
      <c r="A57" s="245"/>
      <c r="B57" s="283" t="s">
        <v>129</v>
      </c>
      <c r="C57" s="283"/>
      <c r="D57" s="275"/>
      <c r="E57" s="297"/>
      <c r="F57" s="298"/>
    </row>
    <row r="58" spans="1:6">
      <c r="A58" s="245"/>
      <c r="B58" s="283" t="s">
        <v>130</v>
      </c>
      <c r="C58" s="283"/>
      <c r="D58" s="275"/>
      <c r="E58" s="297"/>
      <c r="F58" s="298"/>
    </row>
    <row r="59" spans="1:6">
      <c r="A59" s="245"/>
      <c r="B59" s="283" t="s">
        <v>39</v>
      </c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4" workbookViewId="0">
      <selection activeCell="E46" sqref="E46:F46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151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55" t="s">
        <v>4</v>
      </c>
      <c r="E3" s="56" t="s">
        <v>5</v>
      </c>
      <c r="F3" s="64" t="s">
        <v>6</v>
      </c>
    </row>
    <row r="4" spans="1:9" ht="21.75" customHeight="1">
      <c r="A4" s="60" t="s">
        <v>7</v>
      </c>
      <c r="B4" s="217">
        <v>322200</v>
      </c>
      <c r="C4" s="218"/>
      <c r="D4" s="219">
        <v>23</v>
      </c>
      <c r="E4" s="221">
        <v>62</v>
      </c>
      <c r="F4" s="223">
        <v>42370</v>
      </c>
    </row>
    <row r="5" spans="1:9" ht="23.1" customHeight="1">
      <c r="A5" s="60" t="s">
        <v>8</v>
      </c>
      <c r="B5" s="225">
        <f>B6-B4</f>
        <v>2273700</v>
      </c>
      <c r="C5" s="226"/>
      <c r="D5" s="220"/>
      <c r="E5" s="222"/>
      <c r="F5" s="224"/>
    </row>
    <row r="6" spans="1:9">
      <c r="A6" s="10" t="s">
        <v>9</v>
      </c>
      <c r="B6" s="227">
        <v>2595900</v>
      </c>
      <c r="C6" s="228"/>
      <c r="D6" s="229" t="s">
        <v>10</v>
      </c>
      <c r="E6" s="230"/>
      <c r="F6" s="235">
        <v>35</v>
      </c>
    </row>
    <row r="7" spans="1:9">
      <c r="A7" s="11" t="s">
        <v>11</v>
      </c>
      <c r="B7" s="57">
        <f>1165900+349600+807500+1130200+1584500+2595900</f>
        <v>7633600</v>
      </c>
      <c r="C7" s="13">
        <f>B7/B8</f>
        <v>0.13879272727272726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58" t="s">
        <v>15</v>
      </c>
      <c r="C10" s="58" t="s">
        <v>16</v>
      </c>
      <c r="D10" s="204" t="s">
        <v>17</v>
      </c>
      <c r="E10" s="58" t="s">
        <v>15</v>
      </c>
      <c r="F10" s="59" t="s">
        <v>16</v>
      </c>
    </row>
    <row r="11" spans="1:9" ht="20.100000000000001" customHeight="1">
      <c r="A11" s="202"/>
      <c r="B11" s="61" t="s">
        <v>173</v>
      </c>
      <c r="C11" s="18">
        <v>15</v>
      </c>
      <c r="D11" s="205"/>
      <c r="E11" s="61" t="s">
        <v>51</v>
      </c>
      <c r="F11" s="19">
        <v>0.19</v>
      </c>
    </row>
    <row r="12" spans="1:9" ht="18" customHeight="1">
      <c r="A12" s="202"/>
      <c r="B12" s="61" t="s">
        <v>49</v>
      </c>
      <c r="C12" s="18">
        <v>8</v>
      </c>
      <c r="D12" s="205"/>
      <c r="E12" s="61" t="s">
        <v>53</v>
      </c>
      <c r="F12" s="19">
        <v>0.06</v>
      </c>
    </row>
    <row r="13" spans="1:9" ht="17.100000000000001" customHeight="1">
      <c r="A13" s="203"/>
      <c r="B13" s="61" t="s">
        <v>174</v>
      </c>
      <c r="C13" s="18">
        <v>7</v>
      </c>
      <c r="D13" s="206"/>
      <c r="E13" s="62" t="s">
        <v>175</v>
      </c>
      <c r="F13" s="21">
        <v>0.04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58" t="s">
        <v>19</v>
      </c>
      <c r="C15" s="58" t="s">
        <v>20</v>
      </c>
      <c r="D15" s="58" t="s">
        <v>21</v>
      </c>
      <c r="E15" s="243" t="s">
        <v>22</v>
      </c>
      <c r="F15" s="244"/>
    </row>
    <row r="16" spans="1:9" ht="18.95" customHeight="1">
      <c r="A16" s="245" t="s">
        <v>23</v>
      </c>
      <c r="B16" s="26" t="s">
        <v>152</v>
      </c>
      <c r="C16" s="26">
        <v>0.52083333333333337</v>
      </c>
      <c r="D16" s="61">
        <v>2</v>
      </c>
      <c r="E16" s="247"/>
      <c r="F16" s="248"/>
    </row>
    <row r="17" spans="1:6">
      <c r="A17" s="245"/>
      <c r="B17" s="26"/>
      <c r="C17" s="61"/>
      <c r="D17" s="61"/>
      <c r="E17" s="247"/>
      <c r="F17" s="248"/>
    </row>
    <row r="18" spans="1:6">
      <c r="A18" s="245"/>
      <c r="B18" s="26"/>
      <c r="C18" s="26"/>
      <c r="D18" s="61"/>
      <c r="E18" s="247"/>
      <c r="F18" s="248"/>
    </row>
    <row r="19" spans="1:6">
      <c r="A19" s="245"/>
      <c r="B19" s="26"/>
      <c r="C19" s="61"/>
      <c r="D19" s="61"/>
      <c r="E19" s="247"/>
      <c r="F19" s="248"/>
    </row>
    <row r="20" spans="1:6">
      <c r="A20" s="245"/>
      <c r="B20" s="26"/>
      <c r="C20" s="61"/>
      <c r="D20" s="61"/>
      <c r="E20" s="247"/>
      <c r="F20" s="248"/>
    </row>
    <row r="21" spans="1:6">
      <c r="A21" s="245"/>
      <c r="B21" s="26"/>
      <c r="C21" s="61"/>
      <c r="D21" s="61"/>
      <c r="E21" s="247"/>
      <c r="F21" s="248"/>
    </row>
    <row r="22" spans="1:6" ht="18" thickBot="1">
      <c r="A22" s="246"/>
      <c r="B22" s="28"/>
      <c r="C22" s="62"/>
      <c r="D22" s="62"/>
      <c r="E22" s="249"/>
      <c r="F22" s="250"/>
    </row>
    <row r="23" spans="1:6" ht="18" thickTop="1">
      <c r="A23" s="251" t="s">
        <v>24</v>
      </c>
      <c r="B23" s="28">
        <v>0.25</v>
      </c>
      <c r="C23" s="31" t="s">
        <v>154</v>
      </c>
      <c r="D23" s="32" t="s">
        <v>153</v>
      </c>
      <c r="E23" s="249" t="s">
        <v>155</v>
      </c>
      <c r="F23" s="249"/>
    </row>
    <row r="24" spans="1:6">
      <c r="A24" s="245"/>
      <c r="B24" s="26">
        <v>0.27083333333333331</v>
      </c>
      <c r="C24" s="61" t="s">
        <v>156</v>
      </c>
      <c r="D24" s="61">
        <v>4</v>
      </c>
      <c r="E24" s="253"/>
      <c r="F24" s="254"/>
    </row>
    <row r="25" spans="1:6">
      <c r="A25" s="245"/>
      <c r="B25" s="26">
        <v>0.27083333333333331</v>
      </c>
      <c r="C25" s="61" t="s">
        <v>157</v>
      </c>
      <c r="D25" s="61">
        <v>2</v>
      </c>
      <c r="E25" s="253" t="s">
        <v>116</v>
      </c>
      <c r="F25" s="254"/>
    </row>
    <row r="26" spans="1:6">
      <c r="A26" s="245"/>
      <c r="B26" s="26">
        <v>0.29166666666666669</v>
      </c>
      <c r="C26" s="61" t="s">
        <v>158</v>
      </c>
      <c r="D26" s="61">
        <v>2</v>
      </c>
      <c r="E26" s="255"/>
      <c r="F26" s="256"/>
    </row>
    <row r="27" spans="1:6">
      <c r="A27" s="245"/>
      <c r="B27" s="54">
        <v>0.29166666666666669</v>
      </c>
      <c r="C27" s="26" t="s">
        <v>159</v>
      </c>
      <c r="D27" s="61">
        <v>2</v>
      </c>
      <c r="E27" s="247" t="s">
        <v>116</v>
      </c>
      <c r="F27" s="248"/>
    </row>
    <row r="28" spans="1:6">
      <c r="A28" s="245"/>
      <c r="B28" s="26">
        <v>0.39583333333333331</v>
      </c>
      <c r="C28" s="61" t="s">
        <v>160</v>
      </c>
      <c r="D28" s="61">
        <v>2</v>
      </c>
      <c r="E28" s="255"/>
      <c r="F28" s="256"/>
    </row>
    <row r="29" spans="1:6">
      <c r="A29" s="245"/>
      <c r="B29" s="26"/>
      <c r="C29" s="26"/>
      <c r="D29" s="61"/>
      <c r="E29" s="247"/>
      <c r="F29" s="248"/>
    </row>
    <row r="30" spans="1:6">
      <c r="A30" s="245"/>
      <c r="B30" s="26"/>
      <c r="C30" s="61"/>
      <c r="D30" s="61"/>
      <c r="E30" s="247"/>
      <c r="F30" s="248"/>
    </row>
    <row r="31" spans="1:6">
      <c r="A31" s="245"/>
      <c r="B31" s="26"/>
      <c r="C31" s="61"/>
      <c r="D31" s="61"/>
      <c r="E31" s="247"/>
      <c r="F31" s="248"/>
    </row>
    <row r="32" spans="1:6">
      <c r="A32" s="245"/>
      <c r="B32" s="26"/>
      <c r="C32" s="61"/>
      <c r="D32" s="61"/>
      <c r="E32" s="247"/>
      <c r="F32" s="248"/>
    </row>
    <row r="33" spans="1:6">
      <c r="A33" s="245"/>
      <c r="B33" s="26"/>
      <c r="C33" s="61"/>
      <c r="D33" s="61"/>
      <c r="E33" s="247"/>
      <c r="F33" s="248"/>
    </row>
    <row r="34" spans="1:6">
      <c r="A34" s="245"/>
      <c r="B34" s="26"/>
      <c r="C34" s="61"/>
      <c r="D34" s="61"/>
      <c r="E34" s="247"/>
      <c r="F34" s="248"/>
    </row>
    <row r="35" spans="1:6">
      <c r="A35" s="252"/>
      <c r="B35" s="33"/>
      <c r="C35" s="63"/>
      <c r="D35" s="63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/>
    </row>
    <row r="39" spans="1:6">
      <c r="A39" s="263" t="s">
        <v>29</v>
      </c>
      <c r="B39" s="263"/>
      <c r="C39" s="264"/>
      <c r="D39" s="264"/>
      <c r="E39" s="39" t="s">
        <v>29</v>
      </c>
      <c r="F39" s="65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65" t="s">
        <v>71</v>
      </c>
    </row>
    <row r="41" spans="1:6">
      <c r="A41" s="263"/>
      <c r="B41" s="263"/>
      <c r="C41" s="264"/>
      <c r="D41" s="264"/>
      <c r="E41" s="39" t="s">
        <v>32</v>
      </c>
      <c r="F41" s="65" t="s">
        <v>161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 t="s">
        <v>182</v>
      </c>
      <c r="C44" s="280"/>
      <c r="D44" s="275"/>
      <c r="E44" s="281" t="s">
        <v>162</v>
      </c>
      <c r="F44" s="282"/>
    </row>
    <row r="45" spans="1:6" ht="24" customHeight="1">
      <c r="A45" s="245"/>
      <c r="B45" s="283" t="s">
        <v>183</v>
      </c>
      <c r="C45" s="283"/>
      <c r="D45" s="275"/>
      <c r="E45" s="281" t="s">
        <v>163</v>
      </c>
      <c r="F45" s="282"/>
    </row>
    <row r="46" spans="1:6" ht="17.25" customHeight="1">
      <c r="A46" s="245"/>
      <c r="B46" s="283"/>
      <c r="C46" s="283"/>
      <c r="D46" s="275"/>
      <c r="E46" s="326" t="s">
        <v>219</v>
      </c>
      <c r="F46" s="327"/>
    </row>
    <row r="47" spans="1:6">
      <c r="A47" s="245"/>
      <c r="B47" s="284"/>
      <c r="C47" s="285"/>
      <c r="D47" s="275"/>
      <c r="E47" s="286"/>
      <c r="F47" s="287"/>
    </row>
    <row r="48" spans="1:6">
      <c r="A48" s="245"/>
      <c r="B48" s="288" t="s">
        <v>184</v>
      </c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185</v>
      </c>
      <c r="C55" s="273"/>
      <c r="D55" s="274" t="s">
        <v>38</v>
      </c>
      <c r="E55" s="273"/>
      <c r="F55" s="301"/>
    </row>
    <row r="56" spans="1:6">
      <c r="A56" s="245"/>
      <c r="B56" s="283" t="s">
        <v>186</v>
      </c>
      <c r="C56" s="283"/>
      <c r="D56" s="275"/>
      <c r="E56" s="273"/>
      <c r="F56" s="301"/>
    </row>
    <row r="57" spans="1:6">
      <c r="A57" s="245"/>
      <c r="B57" s="283" t="s">
        <v>187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workbookViewId="0">
      <selection activeCell="E32" sqref="E32:F32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164</v>
      </c>
      <c r="C2" s="211"/>
      <c r="D2" s="4" t="s">
        <v>2</v>
      </c>
      <c r="E2" s="212" t="s">
        <v>79</v>
      </c>
      <c r="F2" s="213"/>
    </row>
    <row r="3" spans="1:9" ht="24" customHeight="1">
      <c r="A3" s="214" t="s">
        <v>3</v>
      </c>
      <c r="B3" s="215"/>
      <c r="C3" s="216"/>
      <c r="D3" s="55" t="s">
        <v>4</v>
      </c>
      <c r="E3" s="56" t="s">
        <v>5</v>
      </c>
      <c r="F3" s="64" t="s">
        <v>6</v>
      </c>
    </row>
    <row r="4" spans="1:9" ht="21.75" customHeight="1">
      <c r="A4" s="60" t="s">
        <v>7</v>
      </c>
      <c r="B4" s="217">
        <v>1031500</v>
      </c>
      <c r="C4" s="218"/>
      <c r="D4" s="219">
        <v>19</v>
      </c>
      <c r="E4" s="221">
        <v>57</v>
      </c>
      <c r="F4" s="223">
        <v>31184</v>
      </c>
    </row>
    <row r="5" spans="1:9" ht="23.1" customHeight="1">
      <c r="A5" s="60" t="s">
        <v>8</v>
      </c>
      <c r="B5" s="225">
        <f>B6-B4</f>
        <v>746000</v>
      </c>
      <c r="C5" s="226"/>
      <c r="D5" s="220"/>
      <c r="E5" s="222"/>
      <c r="F5" s="224"/>
    </row>
    <row r="6" spans="1:9">
      <c r="A6" s="10" t="s">
        <v>9</v>
      </c>
      <c r="B6" s="227">
        <v>1777500</v>
      </c>
      <c r="C6" s="228"/>
      <c r="D6" s="229" t="s">
        <v>10</v>
      </c>
      <c r="E6" s="230"/>
      <c r="F6" s="235">
        <v>30</v>
      </c>
    </row>
    <row r="7" spans="1:9">
      <c r="A7" s="11" t="s">
        <v>11</v>
      </c>
      <c r="B7" s="57">
        <f>1165900+349600+807500+1130200+1584500+2595900+1777500</f>
        <v>9411100</v>
      </c>
      <c r="C7" s="13">
        <f>B7/B8</f>
        <v>0.17111090909090909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58" t="s">
        <v>15</v>
      </c>
      <c r="C10" s="58" t="s">
        <v>16</v>
      </c>
      <c r="D10" s="204" t="s">
        <v>17</v>
      </c>
      <c r="E10" s="58" t="s">
        <v>15</v>
      </c>
      <c r="F10" s="59" t="s">
        <v>16</v>
      </c>
    </row>
    <row r="11" spans="1:9" ht="20.100000000000001" customHeight="1">
      <c r="A11" s="202"/>
      <c r="B11" s="61" t="s">
        <v>176</v>
      </c>
      <c r="C11" s="18">
        <v>8</v>
      </c>
      <c r="D11" s="205"/>
      <c r="E11" s="61" t="s">
        <v>51</v>
      </c>
      <c r="F11" s="19">
        <v>0.15</v>
      </c>
    </row>
    <row r="12" spans="1:9" ht="18" customHeight="1">
      <c r="A12" s="202"/>
      <c r="B12" s="61" t="s">
        <v>177</v>
      </c>
      <c r="C12" s="18">
        <v>7</v>
      </c>
      <c r="D12" s="205"/>
      <c r="E12" s="61" t="s">
        <v>53</v>
      </c>
      <c r="F12" s="19">
        <v>0.06</v>
      </c>
    </row>
    <row r="13" spans="1:9" ht="17.100000000000001" customHeight="1">
      <c r="A13" s="203"/>
      <c r="B13" s="61" t="s">
        <v>178</v>
      </c>
      <c r="C13" s="18">
        <v>6</v>
      </c>
      <c r="D13" s="206"/>
      <c r="E13" s="62" t="s">
        <v>175</v>
      </c>
      <c r="F13" s="21">
        <v>0.04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58" t="s">
        <v>19</v>
      </c>
      <c r="C15" s="58" t="s">
        <v>20</v>
      </c>
      <c r="D15" s="58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0.52083333333333337</v>
      </c>
      <c r="C16" s="26" t="s">
        <v>165</v>
      </c>
      <c r="D16" s="61">
        <v>6</v>
      </c>
      <c r="E16" s="247"/>
      <c r="F16" s="248"/>
    </row>
    <row r="17" spans="1:6">
      <c r="A17" s="245"/>
      <c r="B17" s="26">
        <v>0.52083333333333337</v>
      </c>
      <c r="C17" s="61" t="s">
        <v>166</v>
      </c>
      <c r="D17" s="61" t="s">
        <v>167</v>
      </c>
      <c r="E17" s="247"/>
      <c r="F17" s="248"/>
    </row>
    <row r="18" spans="1:6">
      <c r="A18" s="245"/>
      <c r="B18" s="26">
        <v>4.1666666666666664E-2</v>
      </c>
      <c r="C18" s="26" t="s">
        <v>168</v>
      </c>
      <c r="D18" s="61">
        <v>5</v>
      </c>
      <c r="E18" s="247"/>
      <c r="F18" s="248"/>
    </row>
    <row r="19" spans="1:6">
      <c r="A19" s="245"/>
      <c r="B19" s="26">
        <v>6.25E-2</v>
      </c>
      <c r="C19" s="61" t="s">
        <v>169</v>
      </c>
      <c r="D19" s="61">
        <v>3</v>
      </c>
      <c r="E19" s="247"/>
      <c r="F19" s="248"/>
    </row>
    <row r="20" spans="1:6">
      <c r="A20" s="245"/>
      <c r="B20" s="26"/>
      <c r="C20" s="61"/>
      <c r="D20" s="61"/>
      <c r="E20" s="247"/>
      <c r="F20" s="248"/>
    </row>
    <row r="21" spans="1:6">
      <c r="A21" s="245"/>
      <c r="B21" s="26"/>
      <c r="C21" s="61"/>
      <c r="D21" s="61"/>
      <c r="E21" s="247"/>
      <c r="F21" s="248"/>
    </row>
    <row r="22" spans="1:6" ht="18" thickBot="1">
      <c r="A22" s="246"/>
      <c r="B22" s="28"/>
      <c r="C22" s="62"/>
      <c r="D22" s="62"/>
      <c r="E22" s="249"/>
      <c r="F22" s="250"/>
    </row>
    <row r="23" spans="1:6" ht="18" thickTop="1">
      <c r="A23" s="251" t="s">
        <v>24</v>
      </c>
      <c r="B23" s="28">
        <v>0.27083333333333331</v>
      </c>
      <c r="C23" s="31" t="s">
        <v>170</v>
      </c>
      <c r="D23" s="32">
        <v>5</v>
      </c>
      <c r="E23" s="249"/>
      <c r="F23" s="249"/>
    </row>
    <row r="24" spans="1:6">
      <c r="A24" s="245"/>
      <c r="B24" s="26">
        <v>0.33333333333333331</v>
      </c>
      <c r="C24" s="61" t="s">
        <v>171</v>
      </c>
      <c r="D24" s="61">
        <v>2</v>
      </c>
      <c r="E24" s="253"/>
      <c r="F24" s="254"/>
    </row>
    <row r="25" spans="1:6">
      <c r="A25" s="245"/>
      <c r="B25" s="26"/>
      <c r="C25" s="61"/>
      <c r="D25" s="61"/>
      <c r="E25" s="253"/>
      <c r="F25" s="254"/>
    </row>
    <row r="26" spans="1:6">
      <c r="A26" s="245"/>
      <c r="B26" s="26"/>
      <c r="C26" s="61"/>
      <c r="D26" s="61"/>
      <c r="E26" s="255"/>
      <c r="F26" s="256"/>
    </row>
    <row r="27" spans="1:6">
      <c r="A27" s="245"/>
      <c r="B27" s="54"/>
      <c r="C27" s="26"/>
      <c r="D27" s="61"/>
      <c r="E27" s="247"/>
      <c r="F27" s="248"/>
    </row>
    <row r="28" spans="1:6">
      <c r="A28" s="245"/>
      <c r="B28" s="26"/>
      <c r="C28" s="61"/>
      <c r="D28" s="61"/>
      <c r="E28" s="255"/>
      <c r="F28" s="256"/>
    </row>
    <row r="29" spans="1:6">
      <c r="A29" s="245"/>
      <c r="B29" s="26"/>
      <c r="C29" s="26"/>
      <c r="D29" s="61"/>
      <c r="E29" s="247"/>
      <c r="F29" s="248"/>
    </row>
    <row r="30" spans="1:6">
      <c r="A30" s="245"/>
      <c r="B30" s="26"/>
      <c r="C30" s="61"/>
      <c r="D30" s="61"/>
      <c r="E30" s="247"/>
      <c r="F30" s="248"/>
    </row>
    <row r="31" spans="1:6">
      <c r="A31" s="245"/>
      <c r="B31" s="26"/>
      <c r="C31" s="61"/>
      <c r="D31" s="61"/>
      <c r="E31" s="247"/>
      <c r="F31" s="248"/>
    </row>
    <row r="32" spans="1:6">
      <c r="A32" s="245"/>
      <c r="B32" s="26"/>
      <c r="C32" s="61"/>
      <c r="D32" s="61"/>
      <c r="E32" s="247"/>
      <c r="F32" s="248"/>
    </row>
    <row r="33" spans="1:6">
      <c r="A33" s="245"/>
      <c r="B33" s="26"/>
      <c r="C33" s="61"/>
      <c r="D33" s="61"/>
      <c r="E33" s="247"/>
      <c r="F33" s="248"/>
    </row>
    <row r="34" spans="1:6">
      <c r="A34" s="245"/>
      <c r="B34" s="26"/>
      <c r="C34" s="61"/>
      <c r="D34" s="61"/>
      <c r="E34" s="247"/>
      <c r="F34" s="248"/>
    </row>
    <row r="35" spans="1:6">
      <c r="A35" s="252"/>
      <c r="B35" s="33"/>
      <c r="C35" s="63"/>
      <c r="D35" s="63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71</v>
      </c>
    </row>
    <row r="39" spans="1:6">
      <c r="A39" s="263" t="s">
        <v>29</v>
      </c>
      <c r="B39" s="263"/>
      <c r="C39" s="264"/>
      <c r="D39" s="264"/>
      <c r="E39" s="39" t="s">
        <v>29</v>
      </c>
      <c r="F39" s="65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65"/>
    </row>
    <row r="41" spans="1:6">
      <c r="A41" s="263"/>
      <c r="B41" s="263"/>
      <c r="C41" s="264"/>
      <c r="D41" s="264"/>
      <c r="E41" s="39" t="s">
        <v>32</v>
      </c>
      <c r="F41" s="65" t="s">
        <v>172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 t="s">
        <v>191</v>
      </c>
      <c r="C44" s="280"/>
      <c r="D44" s="275"/>
      <c r="E44" s="281" t="s">
        <v>179</v>
      </c>
      <c r="F44" s="282"/>
    </row>
    <row r="45" spans="1:6" ht="24" customHeight="1">
      <c r="A45" s="245"/>
      <c r="B45" s="283"/>
      <c r="C45" s="283"/>
      <c r="D45" s="275"/>
      <c r="E45" s="281" t="s">
        <v>180</v>
      </c>
      <c r="F45" s="282"/>
    </row>
    <row r="46" spans="1:6" ht="33" customHeight="1">
      <c r="A46" s="245"/>
      <c r="B46" s="283"/>
      <c r="C46" s="283"/>
      <c r="D46" s="275"/>
      <c r="E46" s="328" t="s">
        <v>39</v>
      </c>
      <c r="F46" s="323"/>
    </row>
    <row r="47" spans="1:6" ht="24" customHeight="1">
      <c r="A47" s="245"/>
      <c r="B47" s="284"/>
      <c r="C47" s="285"/>
      <c r="D47" s="275"/>
      <c r="E47" s="286"/>
      <c r="F47" s="287"/>
    </row>
    <row r="48" spans="1:6" ht="35.25" customHeight="1">
      <c r="A48" s="245"/>
      <c r="B48" s="288"/>
      <c r="C48" s="289"/>
      <c r="D48" s="275"/>
      <c r="E48" s="324" t="s">
        <v>181</v>
      </c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 t="s">
        <v>188</v>
      </c>
      <c r="C55" s="273"/>
      <c r="D55" s="274" t="s">
        <v>38</v>
      </c>
      <c r="E55" s="273"/>
      <c r="F55" s="301"/>
    </row>
    <row r="56" spans="1:6">
      <c r="A56" s="245"/>
      <c r="B56" s="283" t="s">
        <v>189</v>
      </c>
      <c r="C56" s="283"/>
      <c r="D56" s="275"/>
      <c r="E56" s="273"/>
      <c r="F56" s="301"/>
    </row>
    <row r="57" spans="1:6">
      <c r="A57" s="245"/>
      <c r="B57" s="283" t="s">
        <v>190</v>
      </c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28" workbookViewId="0">
      <selection activeCell="B44" sqref="B44:C44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192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66" t="s">
        <v>4</v>
      </c>
      <c r="E3" s="67" t="s">
        <v>5</v>
      </c>
      <c r="F3" s="75" t="s">
        <v>6</v>
      </c>
    </row>
    <row r="4" spans="1:9" ht="21.75" customHeight="1">
      <c r="A4" s="71" t="s">
        <v>7</v>
      </c>
      <c r="B4" s="217">
        <v>379000</v>
      </c>
      <c r="C4" s="218"/>
      <c r="D4" s="219">
        <v>13</v>
      </c>
      <c r="E4" s="221">
        <v>26</v>
      </c>
      <c r="F4" s="223">
        <v>25942</v>
      </c>
    </row>
    <row r="5" spans="1:9" ht="23.1" customHeight="1">
      <c r="A5" s="71" t="s">
        <v>8</v>
      </c>
      <c r="B5" s="225">
        <f>B6-B4</f>
        <v>295500</v>
      </c>
      <c r="C5" s="226"/>
      <c r="D5" s="220"/>
      <c r="E5" s="222"/>
      <c r="F5" s="224"/>
    </row>
    <row r="6" spans="1:9">
      <c r="A6" s="10" t="s">
        <v>9</v>
      </c>
      <c r="B6" s="227">
        <v>674500</v>
      </c>
      <c r="C6" s="228"/>
      <c r="D6" s="229" t="s">
        <v>10</v>
      </c>
      <c r="E6" s="230"/>
      <c r="F6" s="235" t="s">
        <v>81</v>
      </c>
    </row>
    <row r="7" spans="1:9">
      <c r="A7" s="11" t="s">
        <v>11</v>
      </c>
      <c r="B7" s="68">
        <f>1165900+349600+807500+1130200+1584500+2595900+1777500+674500</f>
        <v>10085600</v>
      </c>
      <c r="C7" s="13">
        <f>B7/B8</f>
        <v>0.18337454545454546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69" t="s">
        <v>15</v>
      </c>
      <c r="C10" s="69" t="s">
        <v>16</v>
      </c>
      <c r="D10" s="204" t="s">
        <v>17</v>
      </c>
      <c r="E10" s="69" t="s">
        <v>15</v>
      </c>
      <c r="F10" s="70" t="s">
        <v>16</v>
      </c>
    </row>
    <row r="11" spans="1:9" ht="20.100000000000001" customHeight="1">
      <c r="A11" s="202"/>
      <c r="B11" s="72" t="s">
        <v>194</v>
      </c>
      <c r="C11" s="18">
        <v>4</v>
      </c>
      <c r="D11" s="205"/>
      <c r="E11" s="72" t="s">
        <v>197</v>
      </c>
      <c r="F11" s="19">
        <v>0.1</v>
      </c>
    </row>
    <row r="12" spans="1:9" ht="18" customHeight="1">
      <c r="A12" s="202"/>
      <c r="B12" s="72" t="s">
        <v>195</v>
      </c>
      <c r="C12" s="18">
        <v>3</v>
      </c>
      <c r="D12" s="205"/>
      <c r="E12" s="72" t="s">
        <v>198</v>
      </c>
      <c r="F12" s="19">
        <v>0.06</v>
      </c>
    </row>
    <row r="13" spans="1:9" ht="17.100000000000001" customHeight="1">
      <c r="A13" s="203"/>
      <c r="B13" s="72" t="s">
        <v>196</v>
      </c>
      <c r="C13" s="18">
        <v>3</v>
      </c>
      <c r="D13" s="206"/>
      <c r="E13" s="73"/>
      <c r="F13" s="21"/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69" t="s">
        <v>19</v>
      </c>
      <c r="C15" s="69" t="s">
        <v>20</v>
      </c>
      <c r="D15" s="69" t="s">
        <v>21</v>
      </c>
      <c r="E15" s="243" t="s">
        <v>22</v>
      </c>
      <c r="F15" s="244"/>
    </row>
    <row r="16" spans="1:9" ht="18.95" customHeight="1">
      <c r="A16" s="245" t="s">
        <v>23</v>
      </c>
      <c r="B16" s="26">
        <v>0.5</v>
      </c>
      <c r="C16" s="26" t="s">
        <v>193</v>
      </c>
      <c r="D16" s="72">
        <v>4</v>
      </c>
      <c r="E16" s="247"/>
      <c r="F16" s="248"/>
    </row>
    <row r="17" spans="1:6">
      <c r="A17" s="245"/>
      <c r="B17" s="26"/>
      <c r="C17" s="72"/>
      <c r="D17" s="72"/>
      <c r="E17" s="247"/>
      <c r="F17" s="248"/>
    </row>
    <row r="18" spans="1:6">
      <c r="A18" s="245"/>
      <c r="B18" s="26"/>
      <c r="C18" s="26"/>
      <c r="D18" s="72"/>
      <c r="E18" s="247"/>
      <c r="F18" s="248"/>
    </row>
    <row r="19" spans="1:6">
      <c r="A19" s="245"/>
      <c r="B19" s="26"/>
      <c r="C19" s="72"/>
      <c r="D19" s="72"/>
      <c r="E19" s="247"/>
      <c r="F19" s="248"/>
    </row>
    <row r="20" spans="1:6">
      <c r="A20" s="245"/>
      <c r="B20" s="26"/>
      <c r="C20" s="72"/>
      <c r="D20" s="72"/>
      <c r="E20" s="247"/>
      <c r="F20" s="248"/>
    </row>
    <row r="21" spans="1:6">
      <c r="A21" s="245"/>
      <c r="B21" s="26"/>
      <c r="C21" s="72"/>
      <c r="D21" s="72"/>
      <c r="E21" s="247"/>
      <c r="F21" s="248"/>
    </row>
    <row r="22" spans="1:6" ht="18" thickBot="1">
      <c r="A22" s="246"/>
      <c r="B22" s="28"/>
      <c r="C22" s="73"/>
      <c r="D22" s="73"/>
      <c r="E22" s="249"/>
      <c r="F22" s="250"/>
    </row>
    <row r="23" spans="1:6" ht="18" thickTop="1">
      <c r="A23" s="251" t="s">
        <v>24</v>
      </c>
      <c r="B23" s="28"/>
      <c r="C23" s="31"/>
      <c r="D23" s="32"/>
      <c r="E23" s="249"/>
      <c r="F23" s="249"/>
    </row>
    <row r="24" spans="1:6">
      <c r="A24" s="245"/>
      <c r="B24" s="26"/>
      <c r="C24" s="72"/>
      <c r="D24" s="72"/>
      <c r="E24" s="253"/>
      <c r="F24" s="254"/>
    </row>
    <row r="25" spans="1:6">
      <c r="A25" s="245"/>
      <c r="B25" s="26"/>
      <c r="C25" s="72"/>
      <c r="D25" s="72"/>
      <c r="E25" s="253"/>
      <c r="F25" s="254"/>
    </row>
    <row r="26" spans="1:6">
      <c r="A26" s="245"/>
      <c r="B26" s="26"/>
      <c r="C26" s="72"/>
      <c r="D26" s="72"/>
      <c r="E26" s="255"/>
      <c r="F26" s="256"/>
    </row>
    <row r="27" spans="1:6">
      <c r="A27" s="245"/>
      <c r="B27" s="54"/>
      <c r="C27" s="26"/>
      <c r="D27" s="72"/>
      <c r="E27" s="247"/>
      <c r="F27" s="248"/>
    </row>
    <row r="28" spans="1:6">
      <c r="A28" s="245"/>
      <c r="B28" s="26"/>
      <c r="C28" s="72"/>
      <c r="D28" s="72"/>
      <c r="E28" s="255"/>
      <c r="F28" s="256"/>
    </row>
    <row r="29" spans="1:6">
      <c r="A29" s="245"/>
      <c r="B29" s="26"/>
      <c r="C29" s="26"/>
      <c r="D29" s="72"/>
      <c r="E29" s="247"/>
      <c r="F29" s="248"/>
    </row>
    <row r="30" spans="1:6">
      <c r="A30" s="245"/>
      <c r="B30" s="26"/>
      <c r="C30" s="72"/>
      <c r="D30" s="72"/>
      <c r="E30" s="247"/>
      <c r="F30" s="248"/>
    </row>
    <row r="31" spans="1:6">
      <c r="A31" s="245"/>
      <c r="B31" s="26"/>
      <c r="C31" s="72"/>
      <c r="D31" s="72"/>
      <c r="E31" s="247"/>
      <c r="F31" s="248"/>
    </row>
    <row r="32" spans="1:6">
      <c r="A32" s="245"/>
      <c r="B32" s="26"/>
      <c r="C32" s="72"/>
      <c r="D32" s="72"/>
      <c r="E32" s="247"/>
      <c r="F32" s="248"/>
    </row>
    <row r="33" spans="1:6">
      <c r="A33" s="245"/>
      <c r="B33" s="26"/>
      <c r="C33" s="72"/>
      <c r="D33" s="72"/>
      <c r="E33" s="247"/>
      <c r="F33" s="248"/>
    </row>
    <row r="34" spans="1:6">
      <c r="A34" s="245"/>
      <c r="B34" s="26"/>
      <c r="C34" s="72"/>
      <c r="D34" s="72"/>
      <c r="E34" s="247"/>
      <c r="F34" s="248"/>
    </row>
    <row r="35" spans="1:6">
      <c r="A35" s="252"/>
      <c r="B35" s="33"/>
      <c r="C35" s="74"/>
      <c r="D35" s="74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61</v>
      </c>
    </row>
    <row r="39" spans="1:6">
      <c r="A39" s="263" t="s">
        <v>29</v>
      </c>
      <c r="B39" s="263"/>
      <c r="C39" s="264"/>
      <c r="D39" s="264"/>
      <c r="E39" s="39" t="s">
        <v>29</v>
      </c>
      <c r="F39" s="76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76" t="s">
        <v>60</v>
      </c>
    </row>
    <row r="41" spans="1:6">
      <c r="A41" s="263"/>
      <c r="B41" s="263"/>
      <c r="C41" s="264"/>
      <c r="D41" s="264"/>
      <c r="E41" s="39" t="s">
        <v>32</v>
      </c>
      <c r="F41" s="76"/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/>
      <c r="C44" s="280"/>
      <c r="D44" s="275"/>
      <c r="E44" s="281" t="s">
        <v>200</v>
      </c>
      <c r="F44" s="282"/>
    </row>
    <row r="45" spans="1:6" ht="24" customHeight="1">
      <c r="A45" s="245"/>
      <c r="B45" s="283"/>
      <c r="C45" s="283"/>
      <c r="D45" s="275"/>
      <c r="E45" s="281" t="s">
        <v>201</v>
      </c>
      <c r="F45" s="282"/>
    </row>
    <row r="46" spans="1:6" ht="33" customHeight="1">
      <c r="A46" s="245"/>
      <c r="B46" s="283"/>
      <c r="C46" s="283"/>
      <c r="D46" s="275"/>
      <c r="E46" s="329" t="s">
        <v>202</v>
      </c>
      <c r="F46" s="323"/>
    </row>
    <row r="47" spans="1:6" ht="24" customHeight="1">
      <c r="A47" s="245"/>
      <c r="B47" s="284"/>
      <c r="C47" s="285"/>
      <c r="D47" s="275"/>
      <c r="E47" s="286"/>
      <c r="F47" s="287"/>
    </row>
    <row r="48" spans="1:6" ht="35.25" customHeight="1">
      <c r="A48" s="245"/>
      <c r="B48" s="288"/>
      <c r="C48" s="289"/>
      <c r="D48" s="275"/>
      <c r="E48" s="324" t="s">
        <v>203</v>
      </c>
      <c r="F48" s="325"/>
    </row>
    <row r="49" spans="1:6" ht="18" customHeight="1">
      <c r="A49" s="245"/>
      <c r="B49" s="292"/>
      <c r="C49" s="292"/>
      <c r="D49" s="275"/>
      <c r="E49" s="293"/>
      <c r="F49" s="294"/>
    </row>
    <row r="50" spans="1:6" ht="18" customHeight="1">
      <c r="A50" s="245"/>
      <c r="B50" s="289"/>
      <c r="C50" s="289"/>
      <c r="D50" s="275"/>
      <c r="E50" s="293"/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 t="s">
        <v>199</v>
      </c>
      <c r="F55" s="301"/>
    </row>
    <row r="56" spans="1:6">
      <c r="A56" s="245"/>
      <c r="B56" s="283"/>
      <c r="C56" s="283"/>
      <c r="D56" s="275"/>
      <c r="E56" s="273"/>
      <c r="F56" s="301"/>
    </row>
    <row r="57" spans="1:6">
      <c r="A57" s="245"/>
      <c r="B57" s="283"/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4"/>
  <sheetViews>
    <sheetView topLeftCell="A31" workbookViewId="0">
      <selection activeCell="I40" sqref="I40"/>
    </sheetView>
  </sheetViews>
  <sheetFormatPr defaultColWidth="11.5546875" defaultRowHeight="17.25"/>
  <cols>
    <col min="1" max="1" width="11.5546875" style="53"/>
    <col min="2" max="2" width="23.218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6.6640625" style="5" customWidth="1"/>
    <col min="7" max="16384" width="11.5546875" style="1"/>
  </cols>
  <sheetData>
    <row r="1" spans="1:9" s="2" customFormat="1" ht="36" customHeight="1">
      <c r="A1" s="207" t="s">
        <v>0</v>
      </c>
      <c r="B1" s="208"/>
      <c r="C1" s="208"/>
      <c r="D1" s="208"/>
      <c r="E1" s="208"/>
      <c r="F1" s="209"/>
      <c r="G1" s="1"/>
      <c r="H1" s="1"/>
      <c r="I1" s="1"/>
    </row>
    <row r="2" spans="1:9" s="5" customFormat="1" ht="47.25" customHeight="1">
      <c r="A2" s="3" t="s">
        <v>1</v>
      </c>
      <c r="B2" s="210" t="s">
        <v>204</v>
      </c>
      <c r="C2" s="211"/>
      <c r="D2" s="4" t="s">
        <v>2</v>
      </c>
      <c r="E2" s="212" t="s">
        <v>78</v>
      </c>
      <c r="F2" s="213"/>
    </row>
    <row r="3" spans="1:9" ht="24" customHeight="1">
      <c r="A3" s="214" t="s">
        <v>3</v>
      </c>
      <c r="B3" s="215"/>
      <c r="C3" s="216"/>
      <c r="D3" s="66" t="s">
        <v>4</v>
      </c>
      <c r="E3" s="67" t="s">
        <v>5</v>
      </c>
      <c r="F3" s="75" t="s">
        <v>6</v>
      </c>
    </row>
    <row r="4" spans="1:9" ht="21.75" customHeight="1">
      <c r="A4" s="71" t="s">
        <v>7</v>
      </c>
      <c r="B4" s="217">
        <v>50600</v>
      </c>
      <c r="C4" s="218"/>
      <c r="D4" s="219">
        <v>9</v>
      </c>
      <c r="E4" s="221">
        <v>26</v>
      </c>
      <c r="F4" s="223">
        <v>25942</v>
      </c>
    </row>
    <row r="5" spans="1:9" ht="23.1" customHeight="1">
      <c r="A5" s="71" t="s">
        <v>8</v>
      </c>
      <c r="B5" s="225">
        <f>B6-B4</f>
        <v>1156900</v>
      </c>
      <c r="C5" s="226"/>
      <c r="D5" s="220"/>
      <c r="E5" s="222"/>
      <c r="F5" s="224"/>
    </row>
    <row r="6" spans="1:9">
      <c r="A6" s="10" t="s">
        <v>9</v>
      </c>
      <c r="B6" s="227">
        <v>1207500</v>
      </c>
      <c r="C6" s="228"/>
      <c r="D6" s="229" t="s">
        <v>10</v>
      </c>
      <c r="E6" s="230"/>
      <c r="F6" s="235">
        <v>9</v>
      </c>
    </row>
    <row r="7" spans="1:9">
      <c r="A7" s="11" t="s">
        <v>11</v>
      </c>
      <c r="B7" s="68">
        <f>1165900+349600+807500+1130200+1584500+2595900+1777500+674500+1207500</f>
        <v>11293100</v>
      </c>
      <c r="C7" s="13">
        <f>B7/B8</f>
        <v>0.20532909090909091</v>
      </c>
      <c r="D7" s="231"/>
      <c r="E7" s="232"/>
      <c r="F7" s="236"/>
    </row>
    <row r="8" spans="1:9">
      <c r="A8" s="14" t="s">
        <v>12</v>
      </c>
      <c r="B8" s="238">
        <v>55000000</v>
      </c>
      <c r="C8" s="239"/>
      <c r="D8" s="233"/>
      <c r="E8" s="234"/>
      <c r="F8" s="237"/>
    </row>
    <row r="9" spans="1:9" ht="27.95" customHeight="1">
      <c r="A9" s="240" t="s">
        <v>13</v>
      </c>
      <c r="B9" s="241"/>
      <c r="C9" s="241"/>
      <c r="D9" s="241"/>
      <c r="E9" s="241"/>
      <c r="F9" s="242"/>
    </row>
    <row r="10" spans="1:9" ht="17.100000000000001" customHeight="1">
      <c r="A10" s="201" t="s">
        <v>14</v>
      </c>
      <c r="B10" s="69" t="s">
        <v>15</v>
      </c>
      <c r="C10" s="69" t="s">
        <v>16</v>
      </c>
      <c r="D10" s="204" t="s">
        <v>17</v>
      </c>
      <c r="E10" s="69" t="s">
        <v>15</v>
      </c>
      <c r="F10" s="70" t="s">
        <v>16</v>
      </c>
    </row>
    <row r="11" spans="1:9" ht="20.100000000000001" customHeight="1">
      <c r="A11" s="202"/>
      <c r="B11" s="72" t="s">
        <v>195</v>
      </c>
      <c r="C11" s="18">
        <v>7</v>
      </c>
      <c r="D11" s="205"/>
      <c r="E11" s="72" t="s">
        <v>198</v>
      </c>
      <c r="F11" s="19">
        <v>0.21</v>
      </c>
    </row>
    <row r="12" spans="1:9" ht="18" customHeight="1">
      <c r="A12" s="202"/>
      <c r="B12" s="72" t="s">
        <v>209</v>
      </c>
      <c r="C12" s="18">
        <v>4</v>
      </c>
      <c r="D12" s="205"/>
      <c r="E12" s="72" t="s">
        <v>175</v>
      </c>
      <c r="F12" s="19">
        <v>0.06</v>
      </c>
    </row>
    <row r="13" spans="1:9" ht="17.100000000000001" customHeight="1">
      <c r="A13" s="203"/>
      <c r="B13" s="72" t="s">
        <v>210</v>
      </c>
      <c r="C13" s="18">
        <v>3</v>
      </c>
      <c r="D13" s="206"/>
      <c r="E13" s="73" t="s">
        <v>53</v>
      </c>
      <c r="F13" s="21">
        <v>0.05</v>
      </c>
    </row>
    <row r="14" spans="1:9" ht="27.95" customHeight="1">
      <c r="A14" s="240" t="s">
        <v>18</v>
      </c>
      <c r="B14" s="241"/>
      <c r="C14" s="241"/>
      <c r="D14" s="241"/>
      <c r="E14" s="241"/>
      <c r="F14" s="242"/>
    </row>
    <row r="15" spans="1:9" ht="18.95" customHeight="1">
      <c r="A15" s="22"/>
      <c r="B15" s="69" t="s">
        <v>19</v>
      </c>
      <c r="C15" s="69" t="s">
        <v>20</v>
      </c>
      <c r="D15" s="69" t="s">
        <v>21</v>
      </c>
      <c r="E15" s="243" t="s">
        <v>22</v>
      </c>
      <c r="F15" s="244"/>
    </row>
    <row r="16" spans="1:9" ht="18.95" customHeight="1">
      <c r="A16" s="245" t="s">
        <v>23</v>
      </c>
      <c r="B16" s="26"/>
      <c r="C16" s="26"/>
      <c r="D16" s="72"/>
      <c r="E16" s="247"/>
      <c r="F16" s="248"/>
    </row>
    <row r="17" spans="1:6">
      <c r="A17" s="245"/>
      <c r="B17" s="26"/>
      <c r="C17" s="72"/>
      <c r="D17" s="72"/>
      <c r="E17" s="247"/>
      <c r="F17" s="248"/>
    </row>
    <row r="18" spans="1:6">
      <c r="A18" s="245"/>
      <c r="B18" s="26"/>
      <c r="C18" s="26"/>
      <c r="D18" s="72"/>
      <c r="E18" s="247"/>
      <c r="F18" s="248"/>
    </row>
    <row r="19" spans="1:6">
      <c r="A19" s="245"/>
      <c r="B19" s="26"/>
      <c r="C19" s="72"/>
      <c r="D19" s="72"/>
      <c r="E19" s="247"/>
      <c r="F19" s="248"/>
    </row>
    <row r="20" spans="1:6">
      <c r="A20" s="245"/>
      <c r="B20" s="26"/>
      <c r="C20" s="72"/>
      <c r="D20" s="72"/>
      <c r="E20" s="247"/>
      <c r="F20" s="248"/>
    </row>
    <row r="21" spans="1:6">
      <c r="A21" s="245"/>
      <c r="B21" s="26"/>
      <c r="C21" s="72"/>
      <c r="D21" s="72"/>
      <c r="E21" s="247"/>
      <c r="F21" s="248"/>
    </row>
    <row r="22" spans="1:6" ht="18" thickBot="1">
      <c r="A22" s="246"/>
      <c r="B22" s="28"/>
      <c r="C22" s="73"/>
      <c r="D22" s="73"/>
      <c r="E22" s="249"/>
      <c r="F22" s="250"/>
    </row>
    <row r="23" spans="1:6" ht="18" thickTop="1">
      <c r="A23" s="251" t="s">
        <v>24</v>
      </c>
      <c r="B23" s="28">
        <v>0.27083333333333331</v>
      </c>
      <c r="C23" s="31" t="s">
        <v>205</v>
      </c>
      <c r="D23" s="32">
        <v>6</v>
      </c>
      <c r="E23" s="249"/>
      <c r="F23" s="249"/>
    </row>
    <row r="24" spans="1:6">
      <c r="A24" s="245"/>
      <c r="B24" s="26">
        <v>0.3125</v>
      </c>
      <c r="C24" s="72" t="s">
        <v>207</v>
      </c>
      <c r="D24" s="72">
        <v>7</v>
      </c>
      <c r="E24" s="253"/>
      <c r="F24" s="254"/>
    </row>
    <row r="25" spans="1:6">
      <c r="A25" s="245"/>
      <c r="B25" s="26">
        <v>0.33333333333333331</v>
      </c>
      <c r="C25" s="72" t="s">
        <v>206</v>
      </c>
      <c r="D25" s="72">
        <v>4</v>
      </c>
      <c r="E25" s="253" t="s">
        <v>208</v>
      </c>
      <c r="F25" s="254"/>
    </row>
    <row r="26" spans="1:6">
      <c r="A26" s="245"/>
      <c r="B26" s="26"/>
      <c r="C26" s="72"/>
      <c r="D26" s="72"/>
      <c r="E26" s="255"/>
      <c r="F26" s="256"/>
    </row>
    <row r="27" spans="1:6">
      <c r="A27" s="245"/>
      <c r="B27" s="54"/>
      <c r="C27" s="26"/>
      <c r="D27" s="72"/>
      <c r="E27" s="247"/>
      <c r="F27" s="248"/>
    </row>
    <row r="28" spans="1:6">
      <c r="A28" s="245"/>
      <c r="B28" s="26"/>
      <c r="C28" s="72"/>
      <c r="D28" s="72"/>
      <c r="E28" s="255"/>
      <c r="F28" s="256"/>
    </row>
    <row r="29" spans="1:6">
      <c r="A29" s="245"/>
      <c r="B29" s="26"/>
      <c r="C29" s="26"/>
      <c r="D29" s="72"/>
      <c r="E29" s="247"/>
      <c r="F29" s="248"/>
    </row>
    <row r="30" spans="1:6">
      <c r="A30" s="245"/>
      <c r="B30" s="26"/>
      <c r="C30" s="72"/>
      <c r="D30" s="72"/>
      <c r="E30" s="247"/>
      <c r="F30" s="248"/>
    </row>
    <row r="31" spans="1:6">
      <c r="A31" s="245"/>
      <c r="B31" s="26"/>
      <c r="C31" s="72"/>
      <c r="D31" s="72"/>
      <c r="E31" s="247"/>
      <c r="F31" s="248"/>
    </row>
    <row r="32" spans="1:6">
      <c r="A32" s="245"/>
      <c r="B32" s="26"/>
      <c r="C32" s="72"/>
      <c r="D32" s="72"/>
      <c r="E32" s="247"/>
      <c r="F32" s="248"/>
    </row>
    <row r="33" spans="1:6">
      <c r="A33" s="245"/>
      <c r="B33" s="26"/>
      <c r="C33" s="72"/>
      <c r="D33" s="72"/>
      <c r="E33" s="247"/>
      <c r="F33" s="248"/>
    </row>
    <row r="34" spans="1:6">
      <c r="A34" s="245"/>
      <c r="B34" s="26"/>
      <c r="C34" s="72"/>
      <c r="D34" s="72"/>
      <c r="E34" s="247"/>
      <c r="F34" s="248"/>
    </row>
    <row r="35" spans="1:6">
      <c r="A35" s="252"/>
      <c r="B35" s="33"/>
      <c r="C35" s="74"/>
      <c r="D35" s="74"/>
      <c r="E35" s="257"/>
      <c r="F35" s="258"/>
    </row>
    <row r="36" spans="1:6" ht="22.5" customHeight="1">
      <c r="A36" s="214" t="s">
        <v>25</v>
      </c>
      <c r="B36" s="215"/>
      <c r="C36" s="215"/>
      <c r="D36" s="215"/>
      <c r="E36" s="215"/>
      <c r="F36" s="259"/>
    </row>
    <row r="37" spans="1:6">
      <c r="A37" s="265" t="s">
        <v>26</v>
      </c>
      <c r="B37" s="266"/>
      <c r="C37" s="266"/>
      <c r="D37" s="266"/>
      <c r="E37" s="267" t="s">
        <v>27</v>
      </c>
      <c r="F37" s="268"/>
    </row>
    <row r="38" spans="1:6">
      <c r="A38" s="260" t="s">
        <v>28</v>
      </c>
      <c r="B38" s="261"/>
      <c r="C38" s="262"/>
      <c r="D38" s="262"/>
      <c r="E38" s="37" t="s">
        <v>28</v>
      </c>
      <c r="F38" s="38" t="s">
        <v>60</v>
      </c>
    </row>
    <row r="39" spans="1:6">
      <c r="A39" s="263" t="s">
        <v>29</v>
      </c>
      <c r="B39" s="263"/>
      <c r="C39" s="264"/>
      <c r="D39" s="264"/>
      <c r="E39" s="39" t="s">
        <v>29</v>
      </c>
      <c r="F39" s="76" t="s">
        <v>59</v>
      </c>
    </row>
    <row r="40" spans="1:6">
      <c r="A40" s="263" t="s">
        <v>30</v>
      </c>
      <c r="B40" s="263"/>
      <c r="C40" s="264"/>
      <c r="D40" s="264"/>
      <c r="E40" s="39" t="s">
        <v>31</v>
      </c>
      <c r="F40" s="76" t="s">
        <v>71</v>
      </c>
    </row>
    <row r="41" spans="1:6">
      <c r="A41" s="263"/>
      <c r="B41" s="263"/>
      <c r="C41" s="264"/>
      <c r="D41" s="264"/>
      <c r="E41" s="39" t="s">
        <v>32</v>
      </c>
      <c r="F41" s="76" t="s">
        <v>101</v>
      </c>
    </row>
    <row r="42" spans="1:6">
      <c r="A42" s="269" t="s">
        <v>33</v>
      </c>
      <c r="B42" s="270"/>
      <c r="C42" s="270"/>
      <c r="D42" s="270"/>
      <c r="E42" s="270"/>
      <c r="F42" s="271"/>
    </row>
    <row r="43" spans="1:6">
      <c r="A43" s="272" t="s">
        <v>34</v>
      </c>
      <c r="B43" s="273"/>
      <c r="C43" s="273"/>
      <c r="D43" s="274" t="s">
        <v>35</v>
      </c>
      <c r="E43" s="277" t="s">
        <v>36</v>
      </c>
      <c r="F43" s="278"/>
    </row>
    <row r="44" spans="1:6" ht="31.5" customHeight="1">
      <c r="A44" s="245"/>
      <c r="B44" s="279" t="s">
        <v>215</v>
      </c>
      <c r="C44" s="280"/>
      <c r="D44" s="275"/>
      <c r="E44" s="281" t="s">
        <v>211</v>
      </c>
      <c r="F44" s="282"/>
    </row>
    <row r="45" spans="1:6">
      <c r="A45" s="245"/>
      <c r="B45" s="283" t="s">
        <v>216</v>
      </c>
      <c r="C45" s="283"/>
      <c r="D45" s="275"/>
      <c r="E45" s="281" t="s">
        <v>212</v>
      </c>
      <c r="F45" s="282"/>
    </row>
    <row r="46" spans="1:6">
      <c r="A46" s="245"/>
      <c r="B46" s="283" t="s">
        <v>218</v>
      </c>
      <c r="C46" s="283"/>
      <c r="D46" s="275"/>
      <c r="E46" s="329"/>
      <c r="F46" s="323"/>
    </row>
    <row r="47" spans="1:6" ht="24" customHeight="1">
      <c r="A47" s="245"/>
      <c r="B47" s="284"/>
      <c r="C47" s="285"/>
      <c r="D47" s="275"/>
      <c r="E47" s="286"/>
      <c r="F47" s="287"/>
    </row>
    <row r="48" spans="1:6">
      <c r="A48" s="245"/>
      <c r="B48" s="330" t="s">
        <v>217</v>
      </c>
      <c r="C48" s="289"/>
      <c r="D48" s="275"/>
      <c r="E48" s="324"/>
      <c r="F48" s="325"/>
    </row>
    <row r="49" spans="1:6" ht="18" customHeight="1">
      <c r="A49" s="245"/>
      <c r="B49" s="292"/>
      <c r="C49" s="292"/>
      <c r="D49" s="275"/>
      <c r="E49" s="293" t="s">
        <v>213</v>
      </c>
      <c r="F49" s="294"/>
    </row>
    <row r="50" spans="1:6" ht="18" customHeight="1">
      <c r="A50" s="245"/>
      <c r="B50" s="289"/>
      <c r="C50" s="289"/>
      <c r="D50" s="275"/>
      <c r="E50" s="293" t="s">
        <v>214</v>
      </c>
      <c r="F50" s="294"/>
    </row>
    <row r="51" spans="1:6" ht="18" customHeight="1">
      <c r="A51" s="246"/>
      <c r="B51" s="289"/>
      <c r="C51" s="289"/>
      <c r="D51" s="276"/>
      <c r="E51" s="295"/>
      <c r="F51" s="296"/>
    </row>
    <row r="52" spans="1:6" ht="18" customHeight="1">
      <c r="A52" s="246"/>
      <c r="B52" s="289"/>
      <c r="C52" s="289"/>
      <c r="D52" s="276"/>
      <c r="E52" s="295"/>
      <c r="F52" s="296"/>
    </row>
    <row r="53" spans="1:6">
      <c r="A53" s="246"/>
      <c r="B53" s="299"/>
      <c r="C53" s="299"/>
      <c r="D53" s="276"/>
      <c r="E53" s="295"/>
      <c r="F53" s="296"/>
    </row>
    <row r="54" spans="1:6">
      <c r="A54" s="240" t="s">
        <v>37</v>
      </c>
      <c r="B54" s="241"/>
      <c r="C54" s="241"/>
      <c r="D54" s="241"/>
      <c r="E54" s="241"/>
      <c r="F54" s="242"/>
    </row>
    <row r="55" spans="1:6">
      <c r="A55" s="272" t="s">
        <v>34</v>
      </c>
      <c r="B55" s="273"/>
      <c r="C55" s="273"/>
      <c r="D55" s="274" t="s">
        <v>38</v>
      </c>
      <c r="E55" s="273"/>
      <c r="F55" s="301"/>
    </row>
    <row r="56" spans="1:6">
      <c r="A56" s="245"/>
      <c r="B56" s="283"/>
      <c r="C56" s="283"/>
      <c r="D56" s="275"/>
      <c r="E56" s="273"/>
      <c r="F56" s="301"/>
    </row>
    <row r="57" spans="1:6">
      <c r="A57" s="245"/>
      <c r="B57" s="283"/>
      <c r="C57" s="283"/>
      <c r="D57" s="275"/>
      <c r="E57" s="297"/>
      <c r="F57" s="298"/>
    </row>
    <row r="58" spans="1:6">
      <c r="A58" s="245"/>
      <c r="B58" s="283"/>
      <c r="C58" s="283"/>
      <c r="D58" s="275"/>
      <c r="E58" s="297"/>
      <c r="F58" s="298"/>
    </row>
    <row r="59" spans="1:6">
      <c r="A59" s="245"/>
      <c r="B59" s="283"/>
      <c r="C59" s="283"/>
      <c r="D59" s="275"/>
      <c r="E59" s="297"/>
      <c r="F59" s="298"/>
    </row>
    <row r="60" spans="1:6">
      <c r="A60" s="252"/>
      <c r="B60" s="308"/>
      <c r="C60" s="308"/>
      <c r="D60" s="300"/>
      <c r="E60" s="309"/>
      <c r="F60" s="310"/>
    </row>
    <row r="61" spans="1:6">
      <c r="A61" s="311" t="s">
        <v>40</v>
      </c>
      <c r="B61" s="312"/>
      <c r="C61" s="312"/>
      <c r="D61" s="312"/>
      <c r="E61" s="312"/>
      <c r="F61" s="313"/>
    </row>
    <row r="62" spans="1:6">
      <c r="A62" s="314" t="s">
        <v>41</v>
      </c>
      <c r="B62" s="315"/>
      <c r="C62" s="315"/>
      <c r="D62" s="316"/>
      <c r="E62" s="317">
        <f>SUM(E64:E66)+SUM(B64:B66)</f>
        <v>0</v>
      </c>
      <c r="F62" s="318"/>
    </row>
    <row r="63" spans="1:6">
      <c r="A63" s="319" t="s">
        <v>34</v>
      </c>
      <c r="B63" s="41" t="s">
        <v>42</v>
      </c>
      <c r="C63" s="41" t="s">
        <v>43</v>
      </c>
      <c r="D63" s="205" t="s">
        <v>38</v>
      </c>
      <c r="E63" s="41" t="s">
        <v>44</v>
      </c>
      <c r="F63" s="42" t="s">
        <v>45</v>
      </c>
    </row>
    <row r="64" spans="1:6">
      <c r="A64" s="319"/>
      <c r="B64" s="43"/>
      <c r="C64" s="44"/>
      <c r="D64" s="205"/>
      <c r="E64" s="45"/>
      <c r="F64" s="46"/>
    </row>
    <row r="65" spans="1:6">
      <c r="A65" s="319"/>
      <c r="B65" s="47"/>
      <c r="C65" s="44"/>
      <c r="D65" s="205"/>
      <c r="E65" s="48"/>
      <c r="F65" s="49"/>
    </row>
    <row r="66" spans="1:6">
      <c r="A66" s="320"/>
      <c r="B66" s="50"/>
      <c r="C66" s="50"/>
      <c r="D66" s="321"/>
      <c r="E66" s="51"/>
      <c r="F66" s="52"/>
    </row>
    <row r="67" spans="1:6">
      <c r="A67" s="302" t="s">
        <v>46</v>
      </c>
      <c r="B67" s="303"/>
      <c r="C67" s="303"/>
      <c r="D67" s="303"/>
      <c r="E67" s="303"/>
      <c r="F67" s="304"/>
    </row>
    <row r="68" spans="1:6" ht="51" customHeight="1">
      <c r="A68" s="305"/>
      <c r="B68" s="306"/>
      <c r="C68" s="306"/>
      <c r="D68" s="306"/>
      <c r="E68" s="306"/>
      <c r="F68" s="307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B48:C48"/>
    <mergeCell ref="E48:F48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E46:F46"/>
    <mergeCell ref="B47:C47"/>
    <mergeCell ref="E47:F47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31</vt:i4>
      </vt:variant>
      <vt:variant>
        <vt:lpstr>이름이 지정된 범위</vt:lpstr>
      </vt:variant>
      <vt:variant>
        <vt:i4>31</vt:i4>
      </vt:variant>
    </vt:vector>
  </HeadingPairs>
  <TitlesOfParts>
    <vt:vector size="62" baseType="lpstr"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8.15</vt:lpstr>
      <vt:lpstr>8.16</vt:lpstr>
      <vt:lpstr>8.17</vt:lpstr>
      <vt:lpstr>8.18</vt:lpstr>
      <vt:lpstr>8.19</vt:lpstr>
      <vt:lpstr>8.20</vt:lpstr>
      <vt:lpstr>8.21</vt:lpstr>
      <vt:lpstr>8.22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8.30 (2)</vt:lpstr>
      <vt:lpstr>'8.1'!Print_Area</vt:lpstr>
      <vt:lpstr>'8.10'!Print_Area</vt:lpstr>
      <vt:lpstr>'8.11'!Print_Area</vt:lpstr>
      <vt:lpstr>'8.12'!Print_Area</vt:lpstr>
      <vt:lpstr>'8.13'!Print_Area</vt:lpstr>
      <vt:lpstr>'8.14'!Print_Area</vt:lpstr>
      <vt:lpstr>'8.15'!Print_Area</vt:lpstr>
      <vt:lpstr>'8.16'!Print_Area</vt:lpstr>
      <vt:lpstr>'8.17'!Print_Area</vt:lpstr>
      <vt:lpstr>'8.18'!Print_Area</vt:lpstr>
      <vt:lpstr>'8.19'!Print_Area</vt:lpstr>
      <vt:lpstr>'8.2'!Print_Area</vt:lpstr>
      <vt:lpstr>'8.20'!Print_Area</vt:lpstr>
      <vt:lpstr>'8.21'!Print_Area</vt:lpstr>
      <vt:lpstr>'8.22'!Print_Area</vt:lpstr>
      <vt:lpstr>'8.23'!Print_Area</vt:lpstr>
      <vt:lpstr>'8.24'!Print_Area</vt:lpstr>
      <vt:lpstr>'8.25'!Print_Area</vt:lpstr>
      <vt:lpstr>'8.26'!Print_Area</vt:lpstr>
      <vt:lpstr>'8.27'!Print_Area</vt:lpstr>
      <vt:lpstr>'8.28'!Print_Area</vt:lpstr>
      <vt:lpstr>'8.29'!Print_Area</vt:lpstr>
      <vt:lpstr>'8.3'!Print_Area</vt:lpstr>
      <vt:lpstr>'8.30'!Print_Area</vt:lpstr>
      <vt:lpstr>'8.30 (2)'!Print_Area</vt:lpstr>
      <vt:lpstr>'8.4'!Print_Area</vt:lpstr>
      <vt:lpstr>'8.5'!Print_Area</vt:lpstr>
      <vt:lpstr>'8.6'!Print_Area</vt:lpstr>
      <vt:lpstr>'8.7'!Print_Area</vt:lpstr>
      <vt:lpstr>'8.8'!Print_Area</vt:lpstr>
      <vt:lpstr>'8.9'!Print_Area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Splus04</dc:creator>
  <cp:lastModifiedBy>Splus04</cp:lastModifiedBy>
  <dcterms:created xsi:type="dcterms:W3CDTF">2016-08-05T05:47:20Z</dcterms:created>
  <dcterms:modified xsi:type="dcterms:W3CDTF">2016-09-06T07:23:01Z</dcterms:modified>
</cp:coreProperties>
</file>