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320" windowHeight="11025" activeTab="1"/>
  </bookViews>
  <sheets>
    <sheet name="재료별 단가" sheetId="1" r:id="rId1"/>
    <sheet name="당근케익" sheetId="54" r:id="rId2"/>
    <sheet name="블루베리 몽타뉴" sheetId="55" r:id="rId3"/>
    <sheet name="애플 테레쟈" sheetId="56" r:id="rId4"/>
    <sheet name="그린티 라스베리 슬라이스" sheetId="57" r:id="rId5"/>
    <sheet name="파마코 타트렛" sheetId="59" r:id="rId6"/>
    <sheet name="피칸 갈레트쿠키" sheetId="60" r:id="rId7"/>
    <sheet name="마카롱" sheetId="61" r:id="rId8"/>
    <sheet name="리베라 리케어" sheetId="62" r:id="rId9"/>
    <sheet name="초코렛오렌지 필로우쿠키" sheetId="63" r:id="rId10"/>
  </sheets>
  <calcPr calcId="124519"/>
</workbook>
</file>

<file path=xl/calcChain.xml><?xml version="1.0" encoding="utf-8"?>
<calcChain xmlns="http://schemas.openxmlformats.org/spreadsheetml/2006/main">
  <c r="C17" i="57"/>
  <c r="D98" i="1"/>
  <c r="C18" i="54"/>
  <c r="C19"/>
  <c r="C11" i="63"/>
  <c r="C10"/>
  <c r="C9"/>
  <c r="C8"/>
  <c r="C7"/>
  <c r="C6"/>
  <c r="C5"/>
  <c r="C4"/>
  <c r="C12" i="62"/>
  <c r="C14"/>
  <c r="C11"/>
  <c r="C10"/>
  <c r="C9"/>
  <c r="C8"/>
  <c r="C7"/>
  <c r="C6"/>
  <c r="C5"/>
  <c r="C4"/>
  <c r="C11" i="61"/>
  <c r="C10"/>
  <c r="C9"/>
  <c r="C8"/>
  <c r="C7"/>
  <c r="C6"/>
  <c r="C5"/>
  <c r="C4"/>
  <c r="C10" i="60"/>
  <c r="C9"/>
  <c r="C8"/>
  <c r="C7"/>
  <c r="C6"/>
  <c r="C5"/>
  <c r="C4"/>
  <c r="C17" i="59"/>
  <c r="D86" i="1"/>
  <c r="C16" i="59"/>
  <c r="C15"/>
  <c r="C14"/>
  <c r="C13"/>
  <c r="C12"/>
  <c r="C11"/>
  <c r="C10"/>
  <c r="C9"/>
  <c r="C8"/>
  <c r="C7"/>
  <c r="C6"/>
  <c r="C5"/>
  <c r="C4"/>
  <c r="C16" i="57"/>
  <c r="C15"/>
  <c r="C14"/>
  <c r="C13"/>
  <c r="C12"/>
  <c r="C11"/>
  <c r="C10"/>
  <c r="C9"/>
  <c r="C8"/>
  <c r="C7"/>
  <c r="C6"/>
  <c r="C5"/>
  <c r="C4"/>
  <c r="C17" i="56"/>
  <c r="C16"/>
  <c r="C14"/>
  <c r="C13"/>
  <c r="C12"/>
  <c r="C11"/>
  <c r="C10"/>
  <c r="C9"/>
  <c r="C8"/>
  <c r="C7"/>
  <c r="C6"/>
  <c r="C5"/>
  <c r="C4"/>
  <c r="C16" i="55"/>
  <c r="C15"/>
  <c r="C14"/>
  <c r="C13"/>
  <c r="C12"/>
  <c r="C10"/>
  <c r="C9"/>
  <c r="C8"/>
  <c r="C7"/>
  <c r="C6"/>
  <c r="C5"/>
  <c r="C4"/>
  <c r="C16" i="54"/>
  <c r="C17"/>
  <c r="C7"/>
  <c r="C8"/>
  <c r="C15"/>
  <c r="C14"/>
  <c r="C13"/>
  <c r="C12"/>
  <c r="C11"/>
  <c r="C10"/>
  <c r="C9"/>
  <c r="C6"/>
  <c r="C5"/>
  <c r="C4"/>
  <c r="D17" i="1"/>
  <c r="D84"/>
  <c r="D28"/>
  <c r="D37"/>
  <c r="D88"/>
  <c r="D101"/>
  <c r="D102"/>
  <c r="D103"/>
  <c r="D104"/>
  <c r="D89"/>
  <c r="D111"/>
  <c r="D9"/>
  <c r="D21"/>
  <c r="D57"/>
  <c r="D38"/>
  <c r="D79"/>
  <c r="D72"/>
  <c r="D20"/>
  <c r="D56"/>
  <c r="D24"/>
  <c r="D14"/>
  <c r="D85"/>
  <c r="D15"/>
  <c r="D117"/>
  <c r="D116"/>
  <c r="D76"/>
  <c r="D7"/>
  <c r="D118"/>
  <c r="D115"/>
  <c r="D120"/>
  <c r="D123"/>
  <c r="C13" i="62" l="1"/>
  <c r="C33" s="1"/>
  <c r="E2" s="1"/>
  <c r="E5" s="1"/>
  <c r="A48" s="1"/>
  <c r="C33" i="63"/>
  <c r="E2" s="1"/>
  <c r="E5" s="1"/>
  <c r="A48" s="1"/>
  <c r="C33" i="61"/>
  <c r="E2" s="1"/>
  <c r="E5" s="1"/>
  <c r="A48" s="1"/>
  <c r="C33" i="60"/>
  <c r="E2" s="1"/>
  <c r="E5" s="1"/>
  <c r="A48" s="1"/>
  <c r="C33" i="59"/>
  <c r="E2" s="1"/>
  <c r="E5" s="1"/>
  <c r="A48" s="1"/>
  <c r="C33" i="57"/>
  <c r="E2" s="1"/>
  <c r="E5" s="1"/>
  <c r="A48" s="1"/>
  <c r="C33" i="54"/>
  <c r="E2" s="1"/>
  <c r="E5" s="1"/>
  <c r="A48" s="1"/>
  <c r="D10" i="1"/>
  <c r="D112"/>
  <c r="D119"/>
  <c r="D122"/>
  <c r="D50"/>
  <c r="D6"/>
  <c r="D8"/>
  <c r="D11"/>
  <c r="D12"/>
  <c r="D13"/>
  <c r="D16"/>
  <c r="D18"/>
  <c r="D19"/>
  <c r="D22"/>
  <c r="D23"/>
  <c r="D25"/>
  <c r="D27"/>
  <c r="D29"/>
  <c r="D30"/>
  <c r="D31"/>
  <c r="D33"/>
  <c r="D34"/>
  <c r="D35"/>
  <c r="D36"/>
  <c r="D39"/>
  <c r="D40"/>
  <c r="D41"/>
  <c r="D42"/>
  <c r="D44"/>
  <c r="D45"/>
  <c r="D46"/>
  <c r="D48"/>
  <c r="D49"/>
  <c r="D52"/>
  <c r="D53"/>
  <c r="D54"/>
  <c r="D55"/>
  <c r="D58"/>
  <c r="D59"/>
  <c r="D60"/>
  <c r="D61"/>
  <c r="D62"/>
  <c r="D63"/>
  <c r="D64"/>
  <c r="D66"/>
  <c r="D67"/>
  <c r="D68"/>
  <c r="D69"/>
  <c r="D70"/>
  <c r="D71"/>
  <c r="D73"/>
  <c r="D74"/>
  <c r="D75"/>
  <c r="D77"/>
  <c r="D78"/>
  <c r="D80"/>
  <c r="D81"/>
  <c r="D82"/>
  <c r="D83"/>
  <c r="D87"/>
  <c r="D90"/>
  <c r="D91"/>
  <c r="D92"/>
  <c r="D93"/>
  <c r="D94"/>
  <c r="D95"/>
  <c r="D96"/>
  <c r="D97"/>
  <c r="D99"/>
  <c r="D100"/>
  <c r="D105"/>
  <c r="D106"/>
  <c r="D107"/>
  <c r="D108"/>
  <c r="D109"/>
  <c r="D110"/>
  <c r="D113"/>
  <c r="D114"/>
  <c r="D121"/>
  <c r="E2"/>
  <c r="D5"/>
  <c r="D4"/>
  <c r="C11" i="55" l="1"/>
  <c r="C33" s="1"/>
  <c r="E2" s="1"/>
  <c r="E5" s="1"/>
  <c r="A48" s="1"/>
  <c r="C15" i="56"/>
  <c r="C33" s="1"/>
  <c r="E2" s="1"/>
  <c r="E5" s="1"/>
  <c r="A48" s="1"/>
  <c r="D51" i="1"/>
  <c r="D65" l="1"/>
  <c r="D26"/>
  <c r="D47" l="1"/>
  <c r="D32"/>
</calcChain>
</file>

<file path=xl/sharedStrings.xml><?xml version="1.0" encoding="utf-8"?>
<sst xmlns="http://schemas.openxmlformats.org/spreadsheetml/2006/main" count="438" uniqueCount="199">
  <si>
    <t>강력분</t>
    <phoneticPr fontId="6" type="noConversion"/>
  </si>
  <si>
    <t>건포도</t>
    <phoneticPr fontId="6" type="noConversion"/>
  </si>
  <si>
    <t>검정깨</t>
    <phoneticPr fontId="6" type="noConversion"/>
  </si>
  <si>
    <t>코코아</t>
    <phoneticPr fontId="6" type="noConversion"/>
  </si>
  <si>
    <t>피스타치오</t>
    <phoneticPr fontId="6" type="noConversion"/>
  </si>
  <si>
    <t>꿀</t>
    <phoneticPr fontId="6" type="noConversion"/>
  </si>
  <si>
    <t>달걀</t>
    <phoneticPr fontId="6" type="noConversion"/>
  </si>
  <si>
    <t>드라이이스트레드</t>
    <phoneticPr fontId="6" type="noConversion"/>
  </si>
  <si>
    <t>라프티스노우</t>
    <phoneticPr fontId="6" type="noConversion"/>
  </si>
  <si>
    <t>럼주</t>
    <phoneticPr fontId="6" type="noConversion"/>
  </si>
  <si>
    <t>롤치즈</t>
    <phoneticPr fontId="6" type="noConversion"/>
  </si>
  <si>
    <t>마요네즈</t>
    <phoneticPr fontId="6" type="noConversion"/>
  </si>
  <si>
    <t>무염버터</t>
    <phoneticPr fontId="6" type="noConversion"/>
  </si>
  <si>
    <t>반건조무화과</t>
    <phoneticPr fontId="6" type="noConversion"/>
  </si>
  <si>
    <t>물엿</t>
    <phoneticPr fontId="6" type="noConversion"/>
  </si>
  <si>
    <t>정종</t>
    <phoneticPr fontId="6" type="noConversion"/>
  </si>
  <si>
    <t>바닐라빈</t>
    <phoneticPr fontId="6" type="noConversion"/>
  </si>
  <si>
    <t>박력분</t>
    <phoneticPr fontId="6" type="noConversion"/>
  </si>
  <si>
    <t>베이킹소다</t>
    <phoneticPr fontId="6" type="noConversion"/>
  </si>
  <si>
    <t>베이킹파우더</t>
    <phoneticPr fontId="6" type="noConversion"/>
  </si>
  <si>
    <t>그린올리브</t>
    <phoneticPr fontId="6" type="noConversion"/>
  </si>
  <si>
    <t>블랙올리브</t>
    <phoneticPr fontId="6" type="noConversion"/>
  </si>
  <si>
    <t>오렌지필</t>
    <phoneticPr fontId="6" type="noConversion"/>
  </si>
  <si>
    <t>생이스트</t>
    <phoneticPr fontId="6" type="noConversion"/>
  </si>
  <si>
    <t>생크림</t>
    <phoneticPr fontId="6" type="noConversion"/>
  </si>
  <si>
    <t>설탕</t>
    <phoneticPr fontId="6" type="noConversion"/>
  </si>
  <si>
    <t>소금</t>
    <phoneticPr fontId="6" type="noConversion"/>
  </si>
  <si>
    <t>슈가파우더</t>
    <phoneticPr fontId="6" type="noConversion"/>
  </si>
  <si>
    <t>슬라이스아몬드</t>
    <phoneticPr fontId="6" type="noConversion"/>
  </si>
  <si>
    <t>식용유</t>
    <phoneticPr fontId="6" type="noConversion"/>
  </si>
  <si>
    <t>아몬드분말</t>
    <phoneticPr fontId="6" type="noConversion"/>
  </si>
  <si>
    <t>우유</t>
    <phoneticPr fontId="6" type="noConversion"/>
  </si>
  <si>
    <t>전분</t>
    <phoneticPr fontId="6" type="noConversion"/>
  </si>
  <si>
    <t>중력분</t>
    <phoneticPr fontId="6" type="noConversion"/>
  </si>
  <si>
    <t>가성소다</t>
    <phoneticPr fontId="6" type="noConversion"/>
  </si>
  <si>
    <t>크라프트믹스</t>
    <phoneticPr fontId="6" type="noConversion"/>
  </si>
  <si>
    <t>크로칸트</t>
    <phoneticPr fontId="6" type="noConversion"/>
  </si>
  <si>
    <t>크렌베리</t>
    <phoneticPr fontId="6" type="noConversion"/>
  </si>
  <si>
    <t>필라델피아크림치즈</t>
    <phoneticPr fontId="6" type="noConversion"/>
  </si>
  <si>
    <t>통팥앙금</t>
    <phoneticPr fontId="6" type="noConversion"/>
  </si>
  <si>
    <t>튜브연유</t>
    <phoneticPr fontId="6" type="noConversion"/>
  </si>
  <si>
    <t>파넬라슈가</t>
    <phoneticPr fontId="6" type="noConversion"/>
  </si>
  <si>
    <t>피칸</t>
    <phoneticPr fontId="6" type="noConversion"/>
  </si>
  <si>
    <t>호두반태</t>
    <phoneticPr fontId="6" type="noConversion"/>
  </si>
  <si>
    <t>호두분태</t>
    <phoneticPr fontId="6" type="noConversion"/>
  </si>
  <si>
    <t>호밀가루</t>
    <phoneticPr fontId="6" type="noConversion"/>
  </si>
  <si>
    <t>올리브유</t>
    <phoneticPr fontId="6" type="noConversion"/>
  </si>
  <si>
    <t>몰트</t>
    <phoneticPr fontId="6" type="noConversion"/>
  </si>
  <si>
    <t>묵반죽</t>
    <phoneticPr fontId="6" type="noConversion"/>
  </si>
  <si>
    <t>건포도종</t>
    <phoneticPr fontId="6" type="noConversion"/>
  </si>
  <si>
    <t>통밀가루</t>
    <phoneticPr fontId="6" type="noConversion"/>
  </si>
  <si>
    <t>감자</t>
    <phoneticPr fontId="6" type="noConversion"/>
  </si>
  <si>
    <t>르방</t>
    <phoneticPr fontId="6" type="noConversion"/>
  </si>
  <si>
    <t>시금치</t>
    <phoneticPr fontId="6" type="noConversion"/>
  </si>
  <si>
    <t>양파</t>
    <phoneticPr fontId="6" type="noConversion"/>
  </si>
  <si>
    <t>소프트T</t>
    <phoneticPr fontId="6" type="noConversion"/>
  </si>
  <si>
    <t>크리미비트</t>
    <phoneticPr fontId="6" type="noConversion"/>
  </si>
  <si>
    <t>라즈베리잼</t>
    <phoneticPr fontId="6" type="noConversion"/>
  </si>
  <si>
    <t>칼렛화이트초코렛</t>
    <phoneticPr fontId="6" type="noConversion"/>
  </si>
  <si>
    <t>파리나</t>
    <phoneticPr fontId="6" type="noConversion"/>
  </si>
  <si>
    <t>줄기토마토</t>
    <phoneticPr fontId="6" type="noConversion"/>
  </si>
  <si>
    <t>완숙토마토</t>
    <phoneticPr fontId="6" type="noConversion"/>
  </si>
  <si>
    <t>프로볼로냐치즈</t>
    <phoneticPr fontId="6" type="noConversion"/>
  </si>
  <si>
    <t>오레가노</t>
    <phoneticPr fontId="6" type="noConversion"/>
  </si>
  <si>
    <t xml:space="preserve">피자치즈 </t>
    <phoneticPr fontId="6" type="noConversion"/>
  </si>
  <si>
    <t>세미드라이토마토</t>
    <phoneticPr fontId="6" type="noConversion"/>
  </si>
  <si>
    <t>루끼니</t>
    <phoneticPr fontId="6" type="noConversion"/>
  </si>
  <si>
    <t>가지</t>
    <phoneticPr fontId="6" type="noConversion"/>
  </si>
  <si>
    <t>브리치즈</t>
    <phoneticPr fontId="6" type="noConversion"/>
  </si>
  <si>
    <t>훈제햄</t>
    <phoneticPr fontId="6" type="noConversion"/>
  </si>
  <si>
    <t>피클</t>
    <phoneticPr fontId="6" type="noConversion"/>
  </si>
  <si>
    <t>야채</t>
    <phoneticPr fontId="6" type="noConversion"/>
  </si>
  <si>
    <t>멀티그레인</t>
    <phoneticPr fontId="6" type="noConversion"/>
  </si>
  <si>
    <t>Bake House 제과단가표</t>
    <phoneticPr fontId="5" type="noConversion"/>
  </si>
  <si>
    <t/>
  </si>
  <si>
    <t>바질</t>
    <phoneticPr fontId="5" type="noConversion"/>
  </si>
  <si>
    <t>그라나파다노</t>
    <phoneticPr fontId="6" type="noConversion"/>
  </si>
  <si>
    <t>제품명</t>
    <phoneticPr fontId="6" type="noConversion"/>
  </si>
  <si>
    <t>재료명</t>
    <phoneticPr fontId="6" type="noConversion"/>
  </si>
  <si>
    <t>사용량(g)</t>
    <phoneticPr fontId="6" type="noConversion"/>
  </si>
  <si>
    <t>제품중량</t>
    <phoneticPr fontId="6" type="noConversion"/>
  </si>
  <si>
    <t>생산수량</t>
    <phoneticPr fontId="6" type="noConversion"/>
  </si>
  <si>
    <t>개당원가</t>
    <phoneticPr fontId="6" type="noConversion"/>
  </si>
  <si>
    <t>합 계</t>
    <phoneticPr fontId="6" type="noConversion"/>
  </si>
  <si>
    <t>품    목</t>
    <phoneticPr fontId="5" type="noConversion"/>
  </si>
  <si>
    <t>비    고</t>
    <phoneticPr fontId="5" type="noConversion"/>
  </si>
  <si>
    <t>공급가격 (￦)</t>
    <phoneticPr fontId="5" type="noConversion"/>
  </si>
  <si>
    <t>그램단가 (￦)</t>
    <phoneticPr fontId="5" type="noConversion"/>
  </si>
  <si>
    <t>공급규격 (g)</t>
    <phoneticPr fontId="5" type="noConversion"/>
  </si>
  <si>
    <t>재료가격 (￦)</t>
    <phoneticPr fontId="6" type="noConversion"/>
  </si>
  <si>
    <t>버터</t>
    <phoneticPr fontId="6" type="noConversion"/>
  </si>
  <si>
    <t>레몬</t>
    <phoneticPr fontId="5" type="noConversion"/>
  </si>
  <si>
    <t>레몬</t>
    <phoneticPr fontId="6" type="noConversion"/>
  </si>
  <si>
    <t>강력분</t>
    <phoneticPr fontId="5" type="noConversion"/>
  </si>
  <si>
    <t>설탕</t>
    <phoneticPr fontId="5" type="noConversion"/>
  </si>
  <si>
    <t>전체 원가</t>
    <phoneticPr fontId="6" type="noConversion"/>
  </si>
  <si>
    <t>닭가슴살</t>
    <phoneticPr fontId="6" type="noConversion"/>
  </si>
  <si>
    <t>필라델피아크림치즈</t>
    <phoneticPr fontId="5" type="noConversion"/>
  </si>
  <si>
    <t>슈가파우더</t>
    <phoneticPr fontId="5" type="noConversion"/>
  </si>
  <si>
    <t>호두분태</t>
    <phoneticPr fontId="5" type="noConversion"/>
  </si>
  <si>
    <t>판매가</t>
    <phoneticPr fontId="5" type="noConversion"/>
  </si>
  <si>
    <t>COST</t>
    <phoneticPr fontId="5" type="noConversion"/>
  </si>
  <si>
    <t>흰자</t>
    <phoneticPr fontId="5" type="noConversion"/>
  </si>
  <si>
    <t>완숙토마토</t>
    <phoneticPr fontId="5" type="noConversion"/>
  </si>
  <si>
    <t>물엿</t>
    <phoneticPr fontId="5" type="noConversion"/>
  </si>
  <si>
    <t>우유</t>
    <phoneticPr fontId="5" type="noConversion"/>
  </si>
  <si>
    <t>황란</t>
    <phoneticPr fontId="5" type="noConversion"/>
  </si>
  <si>
    <t>중력분</t>
    <phoneticPr fontId="5" type="noConversion"/>
  </si>
  <si>
    <t>꿀</t>
    <phoneticPr fontId="5" type="noConversion"/>
  </si>
  <si>
    <t>건조무화과</t>
    <phoneticPr fontId="5" type="noConversion"/>
  </si>
  <si>
    <t>버터</t>
    <phoneticPr fontId="5" type="noConversion"/>
  </si>
  <si>
    <t>생크림</t>
    <phoneticPr fontId="5" type="noConversion"/>
  </si>
  <si>
    <t>바닐라빈</t>
    <phoneticPr fontId="5" type="noConversion"/>
  </si>
  <si>
    <t>물</t>
    <phoneticPr fontId="5" type="noConversion"/>
  </si>
  <si>
    <t>바질소스</t>
    <phoneticPr fontId="5" type="noConversion"/>
  </si>
  <si>
    <t>버터크림</t>
    <phoneticPr fontId="5" type="noConversion"/>
  </si>
  <si>
    <t>라즈베리 크림</t>
    <phoneticPr fontId="5" type="noConversion"/>
  </si>
  <si>
    <t>레몬 크림치즈</t>
    <phoneticPr fontId="5" type="noConversion"/>
  </si>
  <si>
    <t>팥앙금</t>
    <phoneticPr fontId="5" type="noConversion"/>
  </si>
  <si>
    <t>슈크림</t>
    <phoneticPr fontId="5" type="noConversion"/>
  </si>
  <si>
    <t>팥</t>
    <phoneticPr fontId="6" type="noConversion"/>
  </si>
  <si>
    <t>칼렛화이트초코렛</t>
    <phoneticPr fontId="5" type="noConversion"/>
  </si>
  <si>
    <t>볶은콩가루</t>
    <phoneticPr fontId="5" type="noConversion"/>
  </si>
  <si>
    <t>해바라기씨</t>
    <phoneticPr fontId="5" type="noConversion"/>
  </si>
  <si>
    <t>황설탕</t>
    <phoneticPr fontId="5" type="noConversion"/>
  </si>
  <si>
    <t>피칸</t>
    <phoneticPr fontId="5" type="noConversion"/>
  </si>
  <si>
    <t>황설탕</t>
    <phoneticPr fontId="5" type="noConversion"/>
  </si>
  <si>
    <t>강남콩배기</t>
    <phoneticPr fontId="5" type="noConversion"/>
  </si>
  <si>
    <t>완두배기</t>
    <phoneticPr fontId="5" type="noConversion"/>
  </si>
  <si>
    <t>다진마늘</t>
    <phoneticPr fontId="5" type="noConversion"/>
  </si>
  <si>
    <t>바게트</t>
    <phoneticPr fontId="5" type="noConversion"/>
  </si>
  <si>
    <t>고르곤졸라</t>
    <phoneticPr fontId="5" type="noConversion"/>
  </si>
  <si>
    <t>치즈믹스</t>
    <phoneticPr fontId="5" type="noConversion"/>
  </si>
  <si>
    <t>판젤라틴</t>
    <phoneticPr fontId="5" type="noConversion"/>
  </si>
  <si>
    <t>계란</t>
    <phoneticPr fontId="5" type="noConversion"/>
  </si>
  <si>
    <t>당근</t>
    <phoneticPr fontId="5" type="noConversion"/>
  </si>
  <si>
    <t>블루베리퓨레</t>
    <phoneticPr fontId="5" type="noConversion"/>
  </si>
  <si>
    <t>냉동블루베리</t>
    <phoneticPr fontId="5" type="noConversion"/>
  </si>
  <si>
    <t>에프리코트혼당</t>
    <phoneticPr fontId="5" type="noConversion"/>
  </si>
  <si>
    <t>이보아르</t>
    <phoneticPr fontId="5" type="noConversion"/>
  </si>
  <si>
    <t>망고퓨레</t>
    <phoneticPr fontId="5" type="noConversion"/>
  </si>
  <si>
    <t>사과</t>
    <phoneticPr fontId="5" type="noConversion"/>
  </si>
  <si>
    <t>녹차분말</t>
    <phoneticPr fontId="5" type="noConversion"/>
  </si>
  <si>
    <t>깔루아</t>
    <phoneticPr fontId="5" type="noConversion"/>
  </si>
  <si>
    <t>헤즐넛플라린</t>
    <phoneticPr fontId="5" type="noConversion"/>
  </si>
  <si>
    <t>코코넛슬라이스</t>
    <phoneticPr fontId="5" type="noConversion"/>
  </si>
  <si>
    <t>패션후르츠퓨레</t>
    <phoneticPr fontId="5" type="noConversion"/>
  </si>
  <si>
    <t>코코넛퓨레</t>
    <phoneticPr fontId="5" type="noConversion"/>
  </si>
  <si>
    <t>마카다미아너츠</t>
    <phoneticPr fontId="5" type="noConversion"/>
  </si>
  <si>
    <t>라즈베리퓨레</t>
    <phoneticPr fontId="5" type="noConversion"/>
  </si>
  <si>
    <t>지바라라떼</t>
    <phoneticPr fontId="5" type="noConversion"/>
  </si>
  <si>
    <t>그랑마니에르</t>
    <phoneticPr fontId="5" type="noConversion"/>
  </si>
  <si>
    <t>당근케익</t>
    <phoneticPr fontId="5" type="noConversion"/>
  </si>
  <si>
    <t>판젤라틴</t>
    <phoneticPr fontId="5" type="noConversion"/>
  </si>
  <si>
    <t>럼주</t>
    <phoneticPr fontId="5" type="noConversion"/>
  </si>
  <si>
    <t>계란</t>
    <phoneticPr fontId="5" type="noConversion"/>
  </si>
  <si>
    <t>당근</t>
    <phoneticPr fontId="5" type="noConversion"/>
  </si>
  <si>
    <t>통밀가루</t>
    <phoneticPr fontId="5" type="noConversion"/>
  </si>
  <si>
    <t>아몬드분말</t>
    <phoneticPr fontId="5" type="noConversion"/>
  </si>
  <si>
    <t>블루베리 몽타뉴</t>
    <phoneticPr fontId="5" type="noConversion"/>
  </si>
  <si>
    <t>아몬드분말</t>
    <phoneticPr fontId="5" type="noConversion"/>
  </si>
  <si>
    <t>블루베리퓨레</t>
    <phoneticPr fontId="5" type="noConversion"/>
  </si>
  <si>
    <t>냉동블루베리</t>
    <phoneticPr fontId="5" type="noConversion"/>
  </si>
  <si>
    <t>에프리코트혼당</t>
    <phoneticPr fontId="5" type="noConversion"/>
  </si>
  <si>
    <t>애플 테레쟈</t>
    <phoneticPr fontId="5" type="noConversion"/>
  </si>
  <si>
    <t>중력분</t>
    <phoneticPr fontId="5" type="noConversion"/>
  </si>
  <si>
    <t>이보아르</t>
    <phoneticPr fontId="5" type="noConversion"/>
  </si>
  <si>
    <t>망고퓨레</t>
    <phoneticPr fontId="5" type="noConversion"/>
  </si>
  <si>
    <t>판젤라틴</t>
    <phoneticPr fontId="5" type="noConversion"/>
  </si>
  <si>
    <t>사과</t>
    <phoneticPr fontId="5" type="noConversion"/>
  </si>
  <si>
    <t>바닐라빈</t>
    <phoneticPr fontId="5" type="noConversion"/>
  </si>
  <si>
    <t>그린티 라스베리슬라이스</t>
    <phoneticPr fontId="5" type="noConversion"/>
  </si>
  <si>
    <t>녹차분말</t>
    <phoneticPr fontId="5" type="noConversion"/>
  </si>
  <si>
    <t>식용유</t>
    <phoneticPr fontId="5" type="noConversion"/>
  </si>
  <si>
    <t>깔루아</t>
    <phoneticPr fontId="5" type="noConversion"/>
  </si>
  <si>
    <t>파마코 타트렛</t>
    <phoneticPr fontId="5" type="noConversion"/>
  </si>
  <si>
    <t>칼렛다크초코렛</t>
    <phoneticPr fontId="5" type="noConversion"/>
  </si>
  <si>
    <t>헤즐넛플라린</t>
    <phoneticPr fontId="5" type="noConversion"/>
  </si>
  <si>
    <t>코코넛슬라이스</t>
    <phoneticPr fontId="5" type="noConversion"/>
  </si>
  <si>
    <t>패션후르츠퓨레</t>
    <phoneticPr fontId="5" type="noConversion"/>
  </si>
  <si>
    <t>코코넛퓨레</t>
    <phoneticPr fontId="5" type="noConversion"/>
  </si>
  <si>
    <t>피칸 갈레트쿠키</t>
    <phoneticPr fontId="5" type="noConversion"/>
  </si>
  <si>
    <t>칼렛화이트초코렛</t>
    <phoneticPr fontId="5" type="noConversion"/>
  </si>
  <si>
    <t>마카다미아너츠</t>
    <phoneticPr fontId="5" type="noConversion"/>
  </si>
  <si>
    <t>마카롱</t>
    <phoneticPr fontId="5" type="noConversion"/>
  </si>
  <si>
    <t>필라델피아크림치즈</t>
    <phoneticPr fontId="5" type="noConversion"/>
  </si>
  <si>
    <t>라즈베리퓨레</t>
    <phoneticPr fontId="5" type="noConversion"/>
  </si>
  <si>
    <t>리베라 리케어</t>
    <phoneticPr fontId="5" type="noConversion"/>
  </si>
  <si>
    <t>바질</t>
    <phoneticPr fontId="6" type="noConversion"/>
  </si>
  <si>
    <t>지바라라떼</t>
    <phoneticPr fontId="5" type="noConversion"/>
  </si>
  <si>
    <t>생크림</t>
    <phoneticPr fontId="5" type="noConversion"/>
  </si>
  <si>
    <t>칼렛다크초코렛</t>
    <phoneticPr fontId="5" type="noConversion"/>
  </si>
  <si>
    <t>초코렛 오렌지 필로우쿠키</t>
    <phoneticPr fontId="5" type="noConversion"/>
  </si>
  <si>
    <t>중력분</t>
    <phoneticPr fontId="5" type="noConversion"/>
  </si>
  <si>
    <t>그랑마니에르</t>
    <phoneticPr fontId="5" type="noConversion"/>
  </si>
  <si>
    <t>파인애플</t>
    <phoneticPr fontId="5" type="noConversion"/>
  </si>
  <si>
    <t>세미드라이토마토</t>
    <phoneticPr fontId="5" type="noConversion"/>
  </si>
  <si>
    <t>파인애플</t>
    <phoneticPr fontId="5" type="noConversion"/>
  </si>
  <si>
    <t>라즈베리잼</t>
    <phoneticPr fontId="5" type="noConversion"/>
  </si>
</sst>
</file>

<file path=xl/styles.xml><?xml version="1.0" encoding="utf-8"?>
<styleSheet xmlns="http://schemas.openxmlformats.org/spreadsheetml/2006/main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&quot;원&quot;"/>
    <numFmt numFmtId="177" formatCode="_-* #,##0.0_-;\-* #,##0.0_-;_-* &quot;-&quot;_-;_-@_-"/>
    <numFmt numFmtId="178" formatCode="0%\ &quot;배합&quot;"/>
    <numFmt numFmtId="179" formatCode="#,##0.0&quot;g&quot;"/>
    <numFmt numFmtId="180" formatCode="#,##0.00&quot;개&quot;"/>
    <numFmt numFmtId="181" formatCode="mm&quot;월&quot;\ dd&quot;일&quot;"/>
    <numFmt numFmtId="182" formatCode="0.0_ "/>
    <numFmt numFmtId="183" formatCode="0.0%"/>
    <numFmt numFmtId="184" formatCode="0.0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20"/>
      <color theme="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10"/>
      <name val="굴림"/>
      <family val="3"/>
      <charset val="129"/>
    </font>
    <font>
      <sz val="10"/>
      <color indexed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4" fillId="0" borderId="11" xfId="1" applyFont="1" applyBorder="1" applyAlignment="1" applyProtection="1">
      <alignment vertical="center" shrinkToFit="1"/>
      <protection locked="0"/>
    </xf>
    <xf numFmtId="41" fontId="4" fillId="0" borderId="1" xfId="1" applyFont="1" applyBorder="1" applyAlignment="1" applyProtection="1">
      <alignment horizontal="right" vertical="center" shrinkToFit="1"/>
      <protection locked="0"/>
    </xf>
    <xf numFmtId="41" fontId="4" fillId="0" borderId="1" xfId="1" applyFont="1" applyBorder="1" applyAlignment="1" applyProtection="1">
      <alignment vertical="center" shrinkToFit="1"/>
      <protection locked="0"/>
    </xf>
    <xf numFmtId="14" fontId="2" fillId="0" borderId="0" xfId="0" applyNumberFormat="1" applyFont="1">
      <alignment vertical="center"/>
    </xf>
    <xf numFmtId="41" fontId="2" fillId="0" borderId="1" xfId="1" applyFont="1" applyBorder="1">
      <alignment vertical="center"/>
    </xf>
    <xf numFmtId="41" fontId="8" fillId="0" borderId="1" xfId="1" applyFont="1" applyFill="1" applyBorder="1" applyAlignment="1">
      <alignment horizontal="center" vertical="center"/>
    </xf>
    <xf numFmtId="179" fontId="4" fillId="0" borderId="6" xfId="1" applyNumberFormat="1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right" vertical="center" shrinkToFit="1"/>
    </xf>
    <xf numFmtId="0" fontId="4" fillId="0" borderId="5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vertical="center" shrinkToFit="1"/>
    </xf>
    <xf numFmtId="0" fontId="4" fillId="0" borderId="19" xfId="3" applyFont="1" applyBorder="1" applyAlignment="1">
      <alignment horizontal="center" vertical="center"/>
    </xf>
    <xf numFmtId="180" fontId="4" fillId="0" borderId="12" xfId="1" applyNumberFormat="1" applyFont="1" applyFill="1" applyBorder="1" applyAlignment="1">
      <alignment horizontal="center" vertical="center" shrinkToFit="1"/>
    </xf>
    <xf numFmtId="0" fontId="4" fillId="0" borderId="16" xfId="3" applyFont="1" applyFill="1" applyBorder="1" applyAlignment="1">
      <alignment horizontal="center" vertical="center"/>
    </xf>
    <xf numFmtId="0" fontId="4" fillId="0" borderId="22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center"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182" fontId="8" fillId="0" borderId="1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center" vertical="center"/>
    </xf>
    <xf numFmtId="177" fontId="4" fillId="0" borderId="23" xfId="1" applyNumberFormat="1" applyFont="1" applyFill="1" applyBorder="1" applyAlignment="1">
      <alignment horizontal="center" vertical="center"/>
    </xf>
    <xf numFmtId="41" fontId="2" fillId="0" borderId="5" xfId="1" applyFont="1" applyBorder="1">
      <alignment vertical="center"/>
    </xf>
    <xf numFmtId="41" fontId="2" fillId="0" borderId="6" xfId="1" applyFont="1" applyBorder="1">
      <alignment vertical="center"/>
    </xf>
    <xf numFmtId="0" fontId="2" fillId="0" borderId="1" xfId="0" applyFont="1" applyBorder="1">
      <alignment vertical="center"/>
    </xf>
    <xf numFmtId="184" fontId="4" fillId="0" borderId="11" xfId="1" applyNumberFormat="1" applyFont="1" applyBorder="1" applyAlignment="1" applyProtection="1">
      <alignment vertical="center" shrinkToFit="1"/>
      <protection locked="0"/>
    </xf>
    <xf numFmtId="184" fontId="4" fillId="0" borderId="1" xfId="1" applyNumberFormat="1" applyFont="1" applyBorder="1" applyAlignment="1" applyProtection="1">
      <alignment vertical="center" shrinkToFit="1"/>
      <protection locked="0"/>
    </xf>
    <xf numFmtId="184" fontId="2" fillId="0" borderId="1" xfId="1" applyNumberFormat="1" applyFont="1" applyBorder="1">
      <alignment vertical="center"/>
    </xf>
    <xf numFmtId="184" fontId="2" fillId="0" borderId="1" xfId="0" applyNumberFormat="1" applyFont="1" applyBorder="1">
      <alignment vertical="center"/>
    </xf>
    <xf numFmtId="41" fontId="4" fillId="0" borderId="8" xfId="1" applyFont="1" applyBorder="1" applyAlignment="1" applyProtection="1">
      <alignment vertical="center" shrinkToFit="1"/>
      <protection locked="0"/>
    </xf>
    <xf numFmtId="184" fontId="4" fillId="0" borderId="8" xfId="1" applyNumberFormat="1" applyFont="1" applyBorder="1" applyAlignment="1" applyProtection="1">
      <alignment vertical="center" shrinkToFit="1"/>
      <protection locked="0"/>
    </xf>
    <xf numFmtId="41" fontId="4" fillId="0" borderId="10" xfId="1" applyFont="1" applyBorder="1" applyAlignment="1" applyProtection="1">
      <alignment vertical="center" shrinkToFit="1"/>
      <protection locked="0"/>
    </xf>
    <xf numFmtId="41" fontId="4" fillId="0" borderId="5" xfId="1" applyFont="1" applyBorder="1" applyAlignment="1" applyProtection="1">
      <alignment vertical="center" shrinkToFit="1"/>
      <protection locked="0"/>
    </xf>
    <xf numFmtId="41" fontId="4" fillId="0" borderId="7" xfId="1" applyFont="1" applyBorder="1" applyAlignment="1" applyProtection="1">
      <alignment vertical="center" shrinkToFit="1"/>
      <protection locked="0"/>
    </xf>
    <xf numFmtId="0" fontId="8" fillId="3" borderId="7" xfId="3" applyFont="1" applyFill="1" applyBorder="1" applyAlignment="1">
      <alignment horizontal="center" vertical="center" shrinkToFit="1"/>
    </xf>
    <xf numFmtId="176" fontId="8" fillId="3" borderId="9" xfId="1" applyNumberFormat="1" applyFont="1" applyFill="1" applyBorder="1" applyAlignment="1">
      <alignment horizontal="center" vertical="center" shrinkToFit="1"/>
    </xf>
    <xf numFmtId="0" fontId="12" fillId="2" borderId="24" xfId="3" applyFont="1" applyFill="1" applyBorder="1" applyAlignment="1">
      <alignment horizontal="center" vertical="center" shrinkToFit="1"/>
    </xf>
    <xf numFmtId="42" fontId="12" fillId="2" borderId="25" xfId="4" applyFont="1" applyFill="1" applyBorder="1" applyAlignment="1">
      <alignment vertical="center" shrinkToFit="1"/>
    </xf>
    <xf numFmtId="183" fontId="12" fillId="2" borderId="25" xfId="2" applyNumberFormat="1" applyFont="1" applyFill="1" applyBorder="1" applyAlignment="1">
      <alignment vertical="center" shrinkToFit="1"/>
    </xf>
    <xf numFmtId="0" fontId="4" fillId="0" borderId="2" xfId="3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horizontal="center" vertical="center"/>
    </xf>
    <xf numFmtId="41" fontId="4" fillId="0" borderId="5" xfId="1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top" wrapText="1"/>
    </xf>
    <xf numFmtId="0" fontId="4" fillId="0" borderId="6" xfId="3" applyFont="1" applyFill="1" applyBorder="1" applyAlignment="1">
      <alignment horizontal="left" vertical="top" wrapText="1"/>
    </xf>
    <xf numFmtId="0" fontId="8" fillId="0" borderId="17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/>
    </xf>
    <xf numFmtId="178" fontId="9" fillId="0" borderId="3" xfId="2" applyNumberFormat="1" applyFont="1" applyFill="1" applyBorder="1" applyAlignment="1">
      <alignment horizontal="center" vertical="center"/>
    </xf>
    <xf numFmtId="178" fontId="9" fillId="0" borderId="21" xfId="2" applyNumberFormat="1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top" wrapText="1"/>
    </xf>
    <xf numFmtId="0" fontId="4" fillId="0" borderId="1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right" vertical="top"/>
    </xf>
    <xf numFmtId="0" fontId="4" fillId="0" borderId="6" xfId="3" applyFont="1" applyFill="1" applyBorder="1" applyAlignment="1">
      <alignment horizontal="right" vertical="top"/>
    </xf>
    <xf numFmtId="0" fontId="11" fillId="0" borderId="1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1" xfId="3" applyFont="1" applyFill="1" applyBorder="1">
      <alignment vertical="center"/>
    </xf>
    <xf numFmtId="0" fontId="11" fillId="0" borderId="6" xfId="3" applyFont="1" applyFill="1" applyBorder="1">
      <alignment vertical="center"/>
    </xf>
    <xf numFmtId="0" fontId="11" fillId="0" borderId="8" xfId="3" applyFont="1" applyFill="1" applyBorder="1">
      <alignment vertical="center"/>
    </xf>
    <xf numFmtId="0" fontId="11" fillId="0" borderId="9" xfId="3" applyFont="1" applyFill="1" applyBorder="1">
      <alignment vertical="center"/>
    </xf>
    <xf numFmtId="181" fontId="4" fillId="0" borderId="1" xfId="3" applyNumberFormat="1" applyFont="1" applyFill="1" applyBorder="1" applyAlignment="1">
      <alignment horizontal="left" vertical="top" wrapText="1"/>
    </xf>
  </cellXfs>
  <cellStyles count="5">
    <cellStyle name="백분율" xfId="2" builtinId="5"/>
    <cellStyle name="쉼표 [0]" xfId="1" builtinId="6"/>
    <cellStyle name="통화 [0]" xfId="4" builtinId="7"/>
    <cellStyle name="표준" xfId="0" builtinId="0"/>
    <cellStyle name="표준_Sheet3" xfId="3"/>
  </cellStyles>
  <dxfs count="0"/>
  <tableStyles count="0" defaultTableStyle="TableStyleMedium9" defaultPivotStyle="PivotStyleLight16"/>
  <colors>
    <mruColors>
      <color rgb="FFFF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3"/>
  <sheetViews>
    <sheetView workbookViewId="0">
      <pane ySplit="3" topLeftCell="A43" activePane="bottomLeft" state="frozen"/>
      <selection pane="bottomLeft" activeCell="B54" sqref="B54"/>
    </sheetView>
  </sheetViews>
  <sheetFormatPr defaultRowHeight="12"/>
  <cols>
    <col min="1" max="1" width="18.75" style="1" customWidth="1"/>
    <col min="2" max="5" width="12.5" style="1" customWidth="1"/>
    <col min="6" max="16384" width="9" style="1"/>
  </cols>
  <sheetData>
    <row r="1" spans="1:5" ht="29.25" customHeight="1">
      <c r="A1" s="50" t="s">
        <v>73</v>
      </c>
      <c r="B1" s="50"/>
      <c r="C1" s="50"/>
      <c r="D1" s="50"/>
      <c r="E1" s="50"/>
    </row>
    <row r="2" spans="1:5" ht="22.5" customHeight="1" thickBot="1">
      <c r="A2" s="2"/>
      <c r="E2" s="12">
        <f ca="1">TODAY()</f>
        <v>41250</v>
      </c>
    </row>
    <row r="3" spans="1:5" ht="18.75" customHeight="1" thickBot="1">
      <c r="A3" s="6" t="s">
        <v>84</v>
      </c>
      <c r="B3" s="7" t="s">
        <v>88</v>
      </c>
      <c r="C3" s="7" t="s">
        <v>86</v>
      </c>
      <c r="D3" s="7" t="s">
        <v>87</v>
      </c>
      <c r="E3" s="8" t="s">
        <v>85</v>
      </c>
    </row>
    <row r="4" spans="1:5" ht="12.75" thickTop="1">
      <c r="A4" s="39" t="s">
        <v>34</v>
      </c>
      <c r="B4" s="9">
        <v>1000</v>
      </c>
      <c r="C4" s="9">
        <v>3000</v>
      </c>
      <c r="D4" s="33">
        <f t="shared" ref="D4:D25" si="0">C4/B4</f>
        <v>3</v>
      </c>
      <c r="E4" s="5"/>
    </row>
    <row r="5" spans="1:5">
      <c r="A5" s="40" t="s">
        <v>67</v>
      </c>
      <c r="B5" s="11">
        <v>1000</v>
      </c>
      <c r="C5" s="11">
        <v>2500</v>
      </c>
      <c r="D5" s="34">
        <f t="shared" si="0"/>
        <v>2.5</v>
      </c>
      <c r="E5" s="3"/>
    </row>
    <row r="6" spans="1:5">
      <c r="A6" s="40" t="s">
        <v>51</v>
      </c>
      <c r="B6" s="11">
        <v>1000</v>
      </c>
      <c r="C6" s="11">
        <v>5000</v>
      </c>
      <c r="D6" s="34">
        <f t="shared" si="0"/>
        <v>5</v>
      </c>
      <c r="E6" s="3"/>
    </row>
    <row r="7" spans="1:5">
      <c r="A7" s="40" t="s">
        <v>127</v>
      </c>
      <c r="B7" s="11">
        <v>2000</v>
      </c>
      <c r="C7" s="11">
        <v>6300</v>
      </c>
      <c r="D7" s="34">
        <f t="shared" si="0"/>
        <v>3.15</v>
      </c>
      <c r="E7" s="3"/>
    </row>
    <row r="8" spans="1:5">
      <c r="A8" s="40" t="s">
        <v>0</v>
      </c>
      <c r="B8" s="11">
        <v>20000</v>
      </c>
      <c r="C8" s="11">
        <v>20500</v>
      </c>
      <c r="D8" s="34">
        <f t="shared" si="0"/>
        <v>1.0249999999999999</v>
      </c>
      <c r="E8" s="3"/>
    </row>
    <row r="9" spans="1:5">
      <c r="A9" s="40" t="s">
        <v>143</v>
      </c>
      <c r="B9" s="11">
        <v>1000</v>
      </c>
      <c r="C9" s="11">
        <v>30000</v>
      </c>
      <c r="D9" s="34">
        <f t="shared" si="0"/>
        <v>30</v>
      </c>
      <c r="E9" s="3"/>
    </row>
    <row r="10" spans="1:5">
      <c r="A10" s="40" t="s">
        <v>109</v>
      </c>
      <c r="B10" s="10">
        <v>1000</v>
      </c>
      <c r="C10" s="11">
        <v>8200</v>
      </c>
      <c r="D10" s="34">
        <f t="shared" si="0"/>
        <v>8.1999999999999993</v>
      </c>
      <c r="E10" s="3"/>
    </row>
    <row r="11" spans="1:5">
      <c r="A11" s="40" t="s">
        <v>1</v>
      </c>
      <c r="B11" s="10">
        <v>1000</v>
      </c>
      <c r="C11" s="11">
        <v>4364</v>
      </c>
      <c r="D11" s="34">
        <f t="shared" si="0"/>
        <v>4.3639999999999999</v>
      </c>
      <c r="E11" s="3"/>
    </row>
    <row r="12" spans="1:5">
      <c r="A12" s="40" t="s">
        <v>49</v>
      </c>
      <c r="B12" s="11">
        <v>502</v>
      </c>
      <c r="C12" s="11">
        <v>2200</v>
      </c>
      <c r="D12" s="34">
        <f t="shared" si="0"/>
        <v>4.382470119521912</v>
      </c>
      <c r="E12" s="3"/>
    </row>
    <row r="13" spans="1:5">
      <c r="A13" s="40" t="s">
        <v>2</v>
      </c>
      <c r="B13" s="11">
        <v>1000</v>
      </c>
      <c r="C13" s="11">
        <v>12000</v>
      </c>
      <c r="D13" s="34">
        <f t="shared" si="0"/>
        <v>12</v>
      </c>
      <c r="E13" s="3"/>
    </row>
    <row r="14" spans="1:5">
      <c r="A14" s="40" t="s">
        <v>134</v>
      </c>
      <c r="B14" s="11">
        <v>30</v>
      </c>
      <c r="C14" s="11">
        <v>4500</v>
      </c>
      <c r="D14" s="34">
        <f t="shared" si="0"/>
        <v>150</v>
      </c>
      <c r="E14" s="3"/>
    </row>
    <row r="15" spans="1:5">
      <c r="A15" s="40" t="s">
        <v>131</v>
      </c>
      <c r="B15" s="11">
        <v>12640</v>
      </c>
      <c r="C15" s="11">
        <v>46835</v>
      </c>
      <c r="D15" s="34">
        <f t="shared" si="0"/>
        <v>3.7053006329113924</v>
      </c>
      <c r="E15" s="3"/>
    </row>
    <row r="16" spans="1:5">
      <c r="A16" s="40" t="s">
        <v>76</v>
      </c>
      <c r="B16" s="11">
        <v>900</v>
      </c>
      <c r="C16" s="11">
        <v>24000</v>
      </c>
      <c r="D16" s="34">
        <f t="shared" si="0"/>
        <v>26.666666666666668</v>
      </c>
      <c r="E16" s="3"/>
    </row>
    <row r="17" spans="1:5">
      <c r="A17" s="40" t="s">
        <v>151</v>
      </c>
      <c r="B17" s="11">
        <v>700</v>
      </c>
      <c r="C17" s="11">
        <v>52000</v>
      </c>
      <c r="D17" s="34">
        <f t="shared" si="0"/>
        <v>74.285714285714292</v>
      </c>
      <c r="E17" s="3"/>
    </row>
    <row r="18" spans="1:5">
      <c r="A18" s="40" t="s">
        <v>20</v>
      </c>
      <c r="B18" s="11">
        <v>3000</v>
      </c>
      <c r="C18" s="11">
        <v>9000</v>
      </c>
      <c r="D18" s="34">
        <f t="shared" si="0"/>
        <v>3</v>
      </c>
      <c r="E18" s="3"/>
    </row>
    <row r="19" spans="1:5">
      <c r="A19" s="40" t="s">
        <v>5</v>
      </c>
      <c r="B19" s="11">
        <v>1000</v>
      </c>
      <c r="C19" s="11">
        <v>11000</v>
      </c>
      <c r="D19" s="34">
        <f t="shared" si="0"/>
        <v>11</v>
      </c>
      <c r="E19" s="3"/>
    </row>
    <row r="20" spans="1:5">
      <c r="A20" s="40" t="s">
        <v>137</v>
      </c>
      <c r="B20" s="11">
        <v>500</v>
      </c>
      <c r="C20" s="11">
        <v>5550</v>
      </c>
      <c r="D20" s="34">
        <f t="shared" si="0"/>
        <v>11.1</v>
      </c>
      <c r="E20" s="3"/>
    </row>
    <row r="21" spans="1:5">
      <c r="A21" s="40" t="s">
        <v>142</v>
      </c>
      <c r="B21" s="11">
        <v>1000</v>
      </c>
      <c r="C21" s="11">
        <v>88400</v>
      </c>
      <c r="D21" s="34">
        <f t="shared" si="0"/>
        <v>88.4</v>
      </c>
      <c r="E21" s="3"/>
    </row>
    <row r="22" spans="1:5">
      <c r="A22" s="40" t="s">
        <v>6</v>
      </c>
      <c r="B22" s="11">
        <v>1680</v>
      </c>
      <c r="C22" s="11">
        <v>4000</v>
      </c>
      <c r="D22" s="34">
        <f t="shared" si="0"/>
        <v>2.3809523809523809</v>
      </c>
      <c r="E22" s="3"/>
    </row>
    <row r="23" spans="1:5">
      <c r="A23" s="40" t="s">
        <v>96</v>
      </c>
      <c r="B23" s="11">
        <v>2000</v>
      </c>
      <c r="C23" s="11">
        <v>13000</v>
      </c>
      <c r="D23" s="34">
        <f t="shared" si="0"/>
        <v>6.5</v>
      </c>
      <c r="E23" s="3"/>
    </row>
    <row r="24" spans="1:5">
      <c r="A24" s="40" t="s">
        <v>135</v>
      </c>
      <c r="B24" s="11">
        <v>200</v>
      </c>
      <c r="C24" s="11">
        <v>600</v>
      </c>
      <c r="D24" s="34">
        <f t="shared" si="0"/>
        <v>3</v>
      </c>
      <c r="E24" s="3"/>
    </row>
    <row r="25" spans="1:5">
      <c r="A25" s="40" t="s">
        <v>7</v>
      </c>
      <c r="B25" s="11">
        <v>500</v>
      </c>
      <c r="C25" s="11">
        <v>5773</v>
      </c>
      <c r="D25" s="34">
        <f t="shared" si="0"/>
        <v>11.545999999999999</v>
      </c>
      <c r="E25" s="3"/>
    </row>
    <row r="26" spans="1:5">
      <c r="A26" s="30" t="s">
        <v>116</v>
      </c>
      <c r="B26" s="32">
        <v>0</v>
      </c>
      <c r="C26" s="32">
        <v>0</v>
      </c>
      <c r="D26" s="36" t="e">
        <f>#REF!</f>
        <v>#REF!</v>
      </c>
      <c r="E26" s="3"/>
    </row>
    <row r="27" spans="1:5">
      <c r="A27" s="40" t="s">
        <v>57</v>
      </c>
      <c r="B27" s="11">
        <v>2500</v>
      </c>
      <c r="C27" s="11">
        <v>18200</v>
      </c>
      <c r="D27" s="34">
        <f>C27/B27</f>
        <v>7.28</v>
      </c>
      <c r="E27" s="3"/>
    </row>
    <row r="28" spans="1:5">
      <c r="A28" s="40" t="s">
        <v>149</v>
      </c>
      <c r="B28" s="11">
        <v>1000</v>
      </c>
      <c r="C28" s="11">
        <v>20640</v>
      </c>
      <c r="D28" s="34">
        <f>C28/B28</f>
        <v>20.64</v>
      </c>
      <c r="E28" s="3"/>
    </row>
    <row r="29" spans="1:5">
      <c r="A29" s="40" t="s">
        <v>8</v>
      </c>
      <c r="B29" s="11">
        <v>50000</v>
      </c>
      <c r="C29" s="11">
        <v>24440</v>
      </c>
      <c r="D29" s="34">
        <f>C29/B29</f>
        <v>0.48880000000000001</v>
      </c>
      <c r="E29" s="3"/>
    </row>
    <row r="30" spans="1:5">
      <c r="A30" s="40" t="s">
        <v>9</v>
      </c>
      <c r="B30" s="11">
        <v>1750</v>
      </c>
      <c r="C30" s="11">
        <v>12000</v>
      </c>
      <c r="D30" s="34">
        <f>C30/B30</f>
        <v>6.8571428571428568</v>
      </c>
      <c r="E30" s="3"/>
    </row>
    <row r="31" spans="1:5">
      <c r="A31" s="40" t="s">
        <v>92</v>
      </c>
      <c r="B31" s="11">
        <v>40</v>
      </c>
      <c r="C31" s="11">
        <v>500</v>
      </c>
      <c r="D31" s="34">
        <f>C31/B31</f>
        <v>12.5</v>
      </c>
      <c r="E31" s="3"/>
    </row>
    <row r="32" spans="1:5">
      <c r="A32" s="30" t="s">
        <v>117</v>
      </c>
      <c r="B32" s="32">
        <v>0</v>
      </c>
      <c r="C32" s="32">
        <v>0</v>
      </c>
      <c r="D32" s="36" t="e">
        <f>#REF!</f>
        <v>#REF!</v>
      </c>
      <c r="E32" s="3"/>
    </row>
    <row r="33" spans="1:5">
      <c r="A33" s="40" t="s">
        <v>10</v>
      </c>
      <c r="B33" s="11">
        <v>1000</v>
      </c>
      <c r="C33" s="11">
        <v>13440</v>
      </c>
      <c r="D33" s="34">
        <f t="shared" ref="D33:D42" si="1">C33/B33</f>
        <v>13.44</v>
      </c>
      <c r="E33" s="3"/>
    </row>
    <row r="34" spans="1:5">
      <c r="A34" s="40" t="s">
        <v>66</v>
      </c>
      <c r="B34" s="11">
        <v>200</v>
      </c>
      <c r="C34" s="11">
        <v>1300</v>
      </c>
      <c r="D34" s="34">
        <f t="shared" si="1"/>
        <v>6.5</v>
      </c>
      <c r="E34" s="3"/>
    </row>
    <row r="35" spans="1:5">
      <c r="A35" s="40" t="s">
        <v>52</v>
      </c>
      <c r="B35" s="11">
        <v>40000</v>
      </c>
      <c r="C35" s="11">
        <v>20500</v>
      </c>
      <c r="D35" s="34">
        <f t="shared" si="1"/>
        <v>0.51249999999999996</v>
      </c>
      <c r="E35" s="3"/>
    </row>
    <row r="36" spans="1:5">
      <c r="A36" s="40" t="s">
        <v>11</v>
      </c>
      <c r="B36" s="11">
        <v>3200</v>
      </c>
      <c r="C36" s="11">
        <v>9500</v>
      </c>
      <c r="D36" s="34">
        <f t="shared" si="1"/>
        <v>2.96875</v>
      </c>
      <c r="E36" s="3"/>
    </row>
    <row r="37" spans="1:5">
      <c r="A37" s="40" t="s">
        <v>148</v>
      </c>
      <c r="B37" s="11">
        <v>1000</v>
      </c>
      <c r="C37" s="11">
        <v>36000</v>
      </c>
      <c r="D37" s="34">
        <f t="shared" si="1"/>
        <v>36</v>
      </c>
      <c r="E37" s="3"/>
    </row>
    <row r="38" spans="1:5">
      <c r="A38" s="40" t="s">
        <v>140</v>
      </c>
      <c r="B38" s="11">
        <v>1000</v>
      </c>
      <c r="C38" s="11">
        <v>16500</v>
      </c>
      <c r="D38" s="34">
        <f t="shared" si="1"/>
        <v>16.5</v>
      </c>
      <c r="E38" s="3"/>
    </row>
    <row r="39" spans="1:5">
      <c r="A39" s="40" t="s">
        <v>72</v>
      </c>
      <c r="B39" s="11">
        <v>5000</v>
      </c>
      <c r="C39" s="11">
        <v>26300</v>
      </c>
      <c r="D39" s="34">
        <f t="shared" si="1"/>
        <v>5.26</v>
      </c>
      <c r="E39" s="3"/>
    </row>
    <row r="40" spans="1:5">
      <c r="A40" s="40" t="s">
        <v>47</v>
      </c>
      <c r="B40" s="11">
        <v>1250</v>
      </c>
      <c r="C40" s="11">
        <v>6760</v>
      </c>
      <c r="D40" s="34">
        <f t="shared" si="1"/>
        <v>5.4080000000000004</v>
      </c>
      <c r="E40" s="3"/>
    </row>
    <row r="41" spans="1:5">
      <c r="A41" s="40" t="s">
        <v>12</v>
      </c>
      <c r="B41" s="11">
        <v>454</v>
      </c>
      <c r="C41" s="11">
        <v>5800</v>
      </c>
      <c r="D41" s="34">
        <f t="shared" si="1"/>
        <v>12.775330396475772</v>
      </c>
      <c r="E41" s="3"/>
    </row>
    <row r="42" spans="1:5">
      <c r="A42" s="40" t="s">
        <v>48</v>
      </c>
      <c r="B42" s="11">
        <v>1000</v>
      </c>
      <c r="C42" s="11">
        <v>3700</v>
      </c>
      <c r="D42" s="34">
        <f t="shared" si="1"/>
        <v>3.7</v>
      </c>
      <c r="E42" s="3"/>
    </row>
    <row r="43" spans="1:5">
      <c r="A43" s="30" t="s">
        <v>113</v>
      </c>
      <c r="B43" s="13">
        <v>0</v>
      </c>
      <c r="C43" s="13">
        <v>0</v>
      </c>
      <c r="D43" s="35">
        <v>0</v>
      </c>
      <c r="E43" s="31"/>
    </row>
    <row r="44" spans="1:5">
      <c r="A44" s="40" t="s">
        <v>14</v>
      </c>
      <c r="B44" s="11">
        <v>8300</v>
      </c>
      <c r="C44" s="11">
        <v>8500</v>
      </c>
      <c r="D44" s="34">
        <f>C44/B44</f>
        <v>1.0240963855421688</v>
      </c>
      <c r="E44" s="3"/>
    </row>
    <row r="45" spans="1:5">
      <c r="A45" s="40" t="s">
        <v>16</v>
      </c>
      <c r="B45" s="11">
        <v>100</v>
      </c>
      <c r="C45" s="11">
        <v>47000</v>
      </c>
      <c r="D45" s="34">
        <f>C45/B45</f>
        <v>470</v>
      </c>
      <c r="E45" s="3"/>
    </row>
    <row r="46" spans="1:5">
      <c r="A46" s="40" t="s">
        <v>188</v>
      </c>
      <c r="B46" s="11">
        <v>1000</v>
      </c>
      <c r="C46" s="11">
        <v>115000</v>
      </c>
      <c r="D46" s="34">
        <f>C46/B46</f>
        <v>115</v>
      </c>
      <c r="E46" s="3"/>
    </row>
    <row r="47" spans="1:5">
      <c r="A47" s="30" t="s">
        <v>114</v>
      </c>
      <c r="B47" s="32">
        <v>0</v>
      </c>
      <c r="C47" s="32">
        <v>0</v>
      </c>
      <c r="D47" s="36" t="e">
        <f>#REF!</f>
        <v>#REF!</v>
      </c>
      <c r="E47" s="3"/>
    </row>
    <row r="48" spans="1:5">
      <c r="A48" s="40" t="s">
        <v>17</v>
      </c>
      <c r="B48" s="11">
        <v>20000</v>
      </c>
      <c r="C48" s="11">
        <v>18000</v>
      </c>
      <c r="D48" s="34">
        <f>C48/B48</f>
        <v>0.9</v>
      </c>
      <c r="E48" s="3"/>
    </row>
    <row r="49" spans="1:5">
      <c r="A49" s="40" t="s">
        <v>13</v>
      </c>
      <c r="B49" s="11">
        <v>20000</v>
      </c>
      <c r="C49" s="11">
        <v>24500</v>
      </c>
      <c r="D49" s="34">
        <f>C49/B49</f>
        <v>1.2250000000000001</v>
      </c>
      <c r="E49" s="3"/>
    </row>
    <row r="50" spans="1:5">
      <c r="A50" s="40" t="s">
        <v>90</v>
      </c>
      <c r="B50" s="11">
        <v>450</v>
      </c>
      <c r="C50" s="11">
        <v>5800</v>
      </c>
      <c r="D50" s="34">
        <f>C50/B50</f>
        <v>12.888888888888889</v>
      </c>
      <c r="E50" s="3"/>
    </row>
    <row r="51" spans="1:5">
      <c r="A51" s="30" t="s">
        <v>115</v>
      </c>
      <c r="B51" s="32">
        <v>0</v>
      </c>
      <c r="C51" s="32">
        <v>0</v>
      </c>
      <c r="D51" s="36" t="e">
        <f>#REF!</f>
        <v>#REF!</v>
      </c>
      <c r="E51" s="3"/>
    </row>
    <row r="52" spans="1:5">
      <c r="A52" s="40" t="s">
        <v>18</v>
      </c>
      <c r="B52" s="11">
        <v>1000</v>
      </c>
      <c r="C52" s="11">
        <v>1200</v>
      </c>
      <c r="D52" s="34">
        <f t="shared" ref="D52:D64" si="2">C52/B52</f>
        <v>1.2</v>
      </c>
      <c r="E52" s="3"/>
    </row>
    <row r="53" spans="1:5">
      <c r="A53" s="40" t="s">
        <v>19</v>
      </c>
      <c r="B53" s="11">
        <v>300</v>
      </c>
      <c r="C53" s="11">
        <v>1200</v>
      </c>
      <c r="D53" s="34">
        <f t="shared" si="2"/>
        <v>4</v>
      </c>
      <c r="E53" s="3"/>
    </row>
    <row r="54" spans="1:5">
      <c r="A54" s="40" t="s">
        <v>68</v>
      </c>
      <c r="B54" s="11">
        <v>125</v>
      </c>
      <c r="C54" s="11">
        <v>7000</v>
      </c>
      <c r="D54" s="34">
        <f t="shared" si="2"/>
        <v>56</v>
      </c>
      <c r="E54" s="3"/>
    </row>
    <row r="55" spans="1:5">
      <c r="A55" s="40" t="s">
        <v>21</v>
      </c>
      <c r="B55" s="11">
        <v>3000</v>
      </c>
      <c r="C55" s="11">
        <v>10500</v>
      </c>
      <c r="D55" s="34">
        <f t="shared" si="2"/>
        <v>3.5</v>
      </c>
      <c r="E55" s="3"/>
    </row>
    <row r="56" spans="1:5">
      <c r="A56" s="40" t="s">
        <v>136</v>
      </c>
      <c r="B56" s="11">
        <v>1000</v>
      </c>
      <c r="C56" s="11">
        <v>29900</v>
      </c>
      <c r="D56" s="34">
        <f t="shared" si="2"/>
        <v>29.9</v>
      </c>
      <c r="E56" s="3"/>
    </row>
    <row r="57" spans="1:5">
      <c r="A57" s="40" t="s">
        <v>141</v>
      </c>
      <c r="B57" s="11">
        <v>1</v>
      </c>
      <c r="C57" s="11">
        <v>1000</v>
      </c>
      <c r="D57" s="34">
        <f t="shared" si="2"/>
        <v>1000</v>
      </c>
      <c r="E57" s="3"/>
    </row>
    <row r="58" spans="1:5">
      <c r="A58" s="40" t="s">
        <v>23</v>
      </c>
      <c r="B58" s="11">
        <v>500</v>
      </c>
      <c r="C58" s="11">
        <v>1819</v>
      </c>
      <c r="D58" s="34">
        <f t="shared" si="2"/>
        <v>3.6379999999999999</v>
      </c>
      <c r="E58" s="3"/>
    </row>
    <row r="59" spans="1:5">
      <c r="A59" s="40" t="s">
        <v>24</v>
      </c>
      <c r="B59" s="11">
        <v>500</v>
      </c>
      <c r="C59" s="11">
        <v>3182</v>
      </c>
      <c r="D59" s="34">
        <f t="shared" si="2"/>
        <v>6.3639999999999999</v>
      </c>
      <c r="E59" s="3"/>
    </row>
    <row r="60" spans="1:5">
      <c r="A60" s="40" t="s">
        <v>25</v>
      </c>
      <c r="B60" s="11">
        <v>15000</v>
      </c>
      <c r="C60" s="11">
        <v>18500</v>
      </c>
      <c r="D60" s="34">
        <f t="shared" si="2"/>
        <v>1.2333333333333334</v>
      </c>
      <c r="E60" s="3"/>
    </row>
    <row r="61" spans="1:5">
      <c r="A61" s="40" t="s">
        <v>65</v>
      </c>
      <c r="B61" s="11">
        <v>600</v>
      </c>
      <c r="C61" s="11">
        <v>16000</v>
      </c>
      <c r="D61" s="34">
        <f t="shared" si="2"/>
        <v>26.666666666666668</v>
      </c>
      <c r="E61" s="3"/>
    </row>
    <row r="62" spans="1:5">
      <c r="A62" s="40" t="s">
        <v>26</v>
      </c>
      <c r="B62" s="11">
        <v>1000</v>
      </c>
      <c r="C62" s="11">
        <v>2200</v>
      </c>
      <c r="D62" s="34">
        <f t="shared" si="2"/>
        <v>2.2000000000000002</v>
      </c>
      <c r="E62" s="3"/>
    </row>
    <row r="63" spans="1:5">
      <c r="A63" s="40" t="s">
        <v>55</v>
      </c>
      <c r="B63" s="11">
        <v>10000</v>
      </c>
      <c r="C63" s="11">
        <v>30257</v>
      </c>
      <c r="D63" s="34">
        <f t="shared" si="2"/>
        <v>3.0257000000000001</v>
      </c>
      <c r="E63" s="3"/>
    </row>
    <row r="64" spans="1:5">
      <c r="A64" s="40" t="s">
        <v>27</v>
      </c>
      <c r="B64" s="11">
        <v>2000</v>
      </c>
      <c r="C64" s="11">
        <v>3700</v>
      </c>
      <c r="D64" s="34">
        <f t="shared" si="2"/>
        <v>1.85</v>
      </c>
      <c r="E64" s="3"/>
    </row>
    <row r="65" spans="1:5">
      <c r="A65" s="30" t="s">
        <v>119</v>
      </c>
      <c r="B65" s="32">
        <v>0</v>
      </c>
      <c r="C65" s="32">
        <v>0</v>
      </c>
      <c r="D65" s="36" t="e">
        <f>#REF!</f>
        <v>#REF!</v>
      </c>
      <c r="E65" s="3"/>
    </row>
    <row r="66" spans="1:5">
      <c r="A66" s="40" t="s">
        <v>28</v>
      </c>
      <c r="B66" s="11">
        <v>1000</v>
      </c>
      <c r="C66" s="11">
        <v>9200</v>
      </c>
      <c r="D66" s="34">
        <f t="shared" ref="D66:D104" si="3">C66/B66</f>
        <v>9.1999999999999993</v>
      </c>
      <c r="E66" s="3"/>
    </row>
    <row r="67" spans="1:5">
      <c r="A67" s="40" t="s">
        <v>53</v>
      </c>
      <c r="B67" s="11">
        <v>200</v>
      </c>
      <c r="C67" s="11">
        <v>2500</v>
      </c>
      <c r="D67" s="34">
        <f t="shared" si="3"/>
        <v>12.5</v>
      </c>
      <c r="E67" s="3"/>
    </row>
    <row r="68" spans="1:5">
      <c r="A68" s="40" t="s">
        <v>29</v>
      </c>
      <c r="B68" s="11">
        <v>1800</v>
      </c>
      <c r="C68" s="11">
        <v>43000</v>
      </c>
      <c r="D68" s="34">
        <f t="shared" si="3"/>
        <v>23.888888888888889</v>
      </c>
      <c r="E68" s="3"/>
    </row>
    <row r="69" spans="1:5">
      <c r="A69" s="40" t="s">
        <v>30</v>
      </c>
      <c r="B69" s="11">
        <v>1000</v>
      </c>
      <c r="C69" s="11">
        <v>8000</v>
      </c>
      <c r="D69" s="34">
        <f t="shared" si="3"/>
        <v>8</v>
      </c>
      <c r="E69" s="3"/>
    </row>
    <row r="70" spans="1:5">
      <c r="A70" s="40" t="s">
        <v>71</v>
      </c>
      <c r="B70" s="11">
        <v>1000</v>
      </c>
      <c r="C70" s="11">
        <v>5000</v>
      </c>
      <c r="D70" s="34">
        <f t="shared" si="3"/>
        <v>5</v>
      </c>
      <c r="E70" s="3"/>
    </row>
    <row r="71" spans="1:5">
      <c r="A71" s="40" t="s">
        <v>54</v>
      </c>
      <c r="B71" s="11">
        <v>250</v>
      </c>
      <c r="C71" s="11">
        <v>1500</v>
      </c>
      <c r="D71" s="34">
        <f t="shared" si="3"/>
        <v>6</v>
      </c>
      <c r="E71" s="3"/>
    </row>
    <row r="72" spans="1:5">
      <c r="A72" s="40" t="s">
        <v>138</v>
      </c>
      <c r="B72" s="11">
        <v>4000</v>
      </c>
      <c r="C72" s="11">
        <v>14600</v>
      </c>
      <c r="D72" s="34">
        <f t="shared" si="3"/>
        <v>3.65</v>
      </c>
      <c r="E72" s="3"/>
    </row>
    <row r="73" spans="1:5">
      <c r="A73" s="40" t="s">
        <v>63</v>
      </c>
      <c r="B73" s="11"/>
      <c r="C73" s="11"/>
      <c r="D73" s="34" t="e">
        <f t="shared" si="3"/>
        <v>#DIV/0!</v>
      </c>
      <c r="E73" s="3"/>
    </row>
    <row r="74" spans="1:5">
      <c r="A74" s="40" t="s">
        <v>22</v>
      </c>
      <c r="B74" s="11">
        <v>1500</v>
      </c>
      <c r="C74" s="11">
        <v>14500</v>
      </c>
      <c r="D74" s="34">
        <f t="shared" si="3"/>
        <v>9.6666666666666661</v>
      </c>
      <c r="E74" s="3"/>
    </row>
    <row r="75" spans="1:5">
      <c r="A75" s="40" t="s">
        <v>46</v>
      </c>
      <c r="B75" s="11">
        <v>1000</v>
      </c>
      <c r="C75" s="11">
        <v>8500</v>
      </c>
      <c r="D75" s="34">
        <f t="shared" si="3"/>
        <v>8.5</v>
      </c>
      <c r="E75" s="3"/>
    </row>
    <row r="76" spans="1:5">
      <c r="A76" s="40" t="s">
        <v>128</v>
      </c>
      <c r="B76" s="11">
        <v>2000</v>
      </c>
      <c r="C76" s="11">
        <v>6400</v>
      </c>
      <c r="D76" s="34">
        <f t="shared" si="3"/>
        <v>3.2</v>
      </c>
      <c r="E76" s="3"/>
    </row>
    <row r="77" spans="1:5">
      <c r="A77" s="40" t="s">
        <v>61</v>
      </c>
      <c r="B77" s="11">
        <v>1000</v>
      </c>
      <c r="C77" s="11">
        <v>4000</v>
      </c>
      <c r="D77" s="34">
        <f t="shared" si="3"/>
        <v>4</v>
      </c>
      <c r="E77" s="3"/>
    </row>
    <row r="78" spans="1:5">
      <c r="A78" s="40" t="s">
        <v>31</v>
      </c>
      <c r="B78" s="11">
        <v>1000</v>
      </c>
      <c r="C78" s="11">
        <v>2000</v>
      </c>
      <c r="D78" s="34">
        <f t="shared" si="3"/>
        <v>2</v>
      </c>
      <c r="E78" s="3"/>
    </row>
    <row r="79" spans="1:5">
      <c r="A79" s="40" t="s">
        <v>139</v>
      </c>
      <c r="B79" s="11">
        <v>3000</v>
      </c>
      <c r="C79" s="11">
        <v>67000</v>
      </c>
      <c r="D79" s="34">
        <f t="shared" si="3"/>
        <v>22.333333333333332</v>
      </c>
      <c r="E79" s="3"/>
    </row>
    <row r="80" spans="1:5">
      <c r="A80" s="40" t="s">
        <v>32</v>
      </c>
      <c r="B80" s="11">
        <v>2000</v>
      </c>
      <c r="C80" s="11">
        <v>3636</v>
      </c>
      <c r="D80" s="34">
        <f t="shared" si="3"/>
        <v>1.8180000000000001</v>
      </c>
      <c r="E80" s="3"/>
    </row>
    <row r="81" spans="1:5">
      <c r="A81" s="40" t="s">
        <v>15</v>
      </c>
      <c r="B81" s="11">
        <v>1800</v>
      </c>
      <c r="C81" s="11">
        <v>10400</v>
      </c>
      <c r="D81" s="34">
        <f t="shared" si="3"/>
        <v>5.7777777777777777</v>
      </c>
      <c r="E81" s="3"/>
    </row>
    <row r="82" spans="1:5">
      <c r="A82" s="40" t="s">
        <v>60</v>
      </c>
      <c r="B82" s="11">
        <v>500</v>
      </c>
      <c r="C82" s="11">
        <v>3500</v>
      </c>
      <c r="D82" s="34">
        <f t="shared" si="3"/>
        <v>7</v>
      </c>
      <c r="E82" s="3"/>
    </row>
    <row r="83" spans="1:5">
      <c r="A83" s="40" t="s">
        <v>33</v>
      </c>
      <c r="B83" s="11">
        <v>1000</v>
      </c>
      <c r="C83" s="11">
        <v>1350</v>
      </c>
      <c r="D83" s="34">
        <f t="shared" si="3"/>
        <v>1.35</v>
      </c>
      <c r="E83" s="3"/>
    </row>
    <row r="84" spans="1:5">
      <c r="A84" s="40" t="s">
        <v>150</v>
      </c>
      <c r="B84" s="11">
        <v>3000</v>
      </c>
      <c r="C84" s="11">
        <v>66000</v>
      </c>
      <c r="D84" s="34">
        <f t="shared" si="3"/>
        <v>22</v>
      </c>
      <c r="E84" s="3"/>
    </row>
    <row r="85" spans="1:5">
      <c r="A85" s="40" t="s">
        <v>132</v>
      </c>
      <c r="B85" s="11">
        <v>1275</v>
      </c>
      <c r="C85" s="11">
        <v>21109</v>
      </c>
      <c r="D85" s="34">
        <f t="shared" si="3"/>
        <v>16.556078431372548</v>
      </c>
      <c r="E85" s="3"/>
    </row>
    <row r="86" spans="1:5">
      <c r="A86" s="40" t="s">
        <v>176</v>
      </c>
      <c r="B86" s="11">
        <v>2500</v>
      </c>
      <c r="C86" s="11">
        <v>30250</v>
      </c>
      <c r="D86" s="34">
        <f t="shared" si="3"/>
        <v>12.1</v>
      </c>
      <c r="E86" s="3"/>
    </row>
    <row r="87" spans="1:5">
      <c r="A87" s="40" t="s">
        <v>58</v>
      </c>
      <c r="B87" s="11">
        <v>2500</v>
      </c>
      <c r="C87" s="11">
        <v>35880</v>
      </c>
      <c r="D87" s="34">
        <f t="shared" si="3"/>
        <v>14.352</v>
      </c>
      <c r="E87" s="3"/>
    </row>
    <row r="88" spans="1:5">
      <c r="A88" s="40" t="s">
        <v>147</v>
      </c>
      <c r="B88" s="11">
        <v>1000</v>
      </c>
      <c r="C88" s="11">
        <v>17100</v>
      </c>
      <c r="D88" s="34">
        <f t="shared" si="3"/>
        <v>17.100000000000001</v>
      </c>
      <c r="E88" s="3"/>
    </row>
    <row r="89" spans="1:5">
      <c r="A89" s="40" t="s">
        <v>145</v>
      </c>
      <c r="B89" s="11">
        <v>400</v>
      </c>
      <c r="C89" s="11">
        <v>3100</v>
      </c>
      <c r="D89" s="34">
        <f t="shared" si="3"/>
        <v>7.75</v>
      </c>
      <c r="E89" s="3"/>
    </row>
    <row r="90" spans="1:5">
      <c r="A90" s="40" t="s">
        <v>3</v>
      </c>
      <c r="B90" s="11">
        <v>1000</v>
      </c>
      <c r="C90" s="11">
        <v>20780</v>
      </c>
      <c r="D90" s="34">
        <f t="shared" si="3"/>
        <v>20.78</v>
      </c>
      <c r="E90" s="3"/>
    </row>
    <row r="91" spans="1:5">
      <c r="A91" s="40" t="s">
        <v>35</v>
      </c>
      <c r="B91" s="11">
        <v>10000</v>
      </c>
      <c r="C91" s="11">
        <v>56550</v>
      </c>
      <c r="D91" s="34">
        <f t="shared" si="3"/>
        <v>5.6550000000000002</v>
      </c>
      <c r="E91" s="3"/>
    </row>
    <row r="92" spans="1:5">
      <c r="A92" s="40" t="s">
        <v>37</v>
      </c>
      <c r="B92" s="11">
        <v>1000</v>
      </c>
      <c r="C92" s="11">
        <v>8320</v>
      </c>
      <c r="D92" s="34">
        <f t="shared" si="3"/>
        <v>8.32</v>
      </c>
      <c r="E92" s="3"/>
    </row>
    <row r="93" spans="1:5">
      <c r="A93" s="40" t="s">
        <v>36</v>
      </c>
      <c r="B93" s="11">
        <v>2500</v>
      </c>
      <c r="C93" s="11">
        <v>29640</v>
      </c>
      <c r="D93" s="34">
        <f t="shared" si="3"/>
        <v>11.856</v>
      </c>
      <c r="E93" s="3"/>
    </row>
    <row r="94" spans="1:5">
      <c r="A94" s="40" t="s">
        <v>56</v>
      </c>
      <c r="B94" s="11">
        <v>700</v>
      </c>
      <c r="C94" s="11">
        <v>30000</v>
      </c>
      <c r="D94" s="34">
        <f t="shared" si="3"/>
        <v>42.857142857142854</v>
      </c>
      <c r="E94" s="3"/>
    </row>
    <row r="95" spans="1:5">
      <c r="A95" s="40" t="s">
        <v>50</v>
      </c>
      <c r="B95" s="11">
        <v>2286</v>
      </c>
      <c r="C95" s="11">
        <v>10130</v>
      </c>
      <c r="D95" s="34">
        <f t="shared" si="3"/>
        <v>4.4313210848643916</v>
      </c>
      <c r="E95" s="3"/>
    </row>
    <row r="96" spans="1:5">
      <c r="A96" s="40" t="s">
        <v>39</v>
      </c>
      <c r="B96" s="11">
        <v>5000</v>
      </c>
      <c r="C96" s="11">
        <v>11364</v>
      </c>
      <c r="D96" s="34">
        <f t="shared" si="3"/>
        <v>2.2728000000000002</v>
      </c>
      <c r="E96" s="3"/>
    </row>
    <row r="97" spans="1:5">
      <c r="A97" s="40" t="s">
        <v>40</v>
      </c>
      <c r="B97" s="11">
        <v>500</v>
      </c>
      <c r="C97" s="11">
        <v>3950</v>
      </c>
      <c r="D97" s="34">
        <f t="shared" si="3"/>
        <v>7.9</v>
      </c>
      <c r="E97" s="3"/>
    </row>
    <row r="98" spans="1:5">
      <c r="A98" s="40" t="s">
        <v>197</v>
      </c>
      <c r="B98" s="11">
        <v>1000</v>
      </c>
      <c r="C98" s="11">
        <v>2300</v>
      </c>
      <c r="D98" s="34">
        <f t="shared" si="3"/>
        <v>2.2999999999999998</v>
      </c>
      <c r="E98" s="3"/>
    </row>
    <row r="99" spans="1:5">
      <c r="A99" s="40" t="s">
        <v>41</v>
      </c>
      <c r="B99" s="11">
        <v>1000</v>
      </c>
      <c r="C99" s="11">
        <v>3215</v>
      </c>
      <c r="D99" s="34">
        <f t="shared" si="3"/>
        <v>3.2149999999999999</v>
      </c>
      <c r="E99" s="3"/>
    </row>
    <row r="100" spans="1:5">
      <c r="A100" s="40" t="s">
        <v>59</v>
      </c>
      <c r="B100" s="11">
        <v>25000</v>
      </c>
      <c r="C100" s="11">
        <v>40000</v>
      </c>
      <c r="D100" s="34">
        <f t="shared" si="3"/>
        <v>1.6</v>
      </c>
      <c r="E100" s="3"/>
    </row>
    <row r="101" spans="1:5">
      <c r="A101" s="40" t="s">
        <v>133</v>
      </c>
      <c r="B101" s="11">
        <v>1000</v>
      </c>
      <c r="C101" s="11">
        <v>44545</v>
      </c>
      <c r="D101" s="34">
        <f t="shared" si="3"/>
        <v>44.545000000000002</v>
      </c>
      <c r="E101" s="3"/>
    </row>
    <row r="102" spans="1:5">
      <c r="A102" s="40" t="s">
        <v>120</v>
      </c>
      <c r="B102" s="11">
        <v>1000</v>
      </c>
      <c r="C102" s="11">
        <v>16000</v>
      </c>
      <c r="D102" s="34">
        <f t="shared" si="3"/>
        <v>16</v>
      </c>
      <c r="E102" s="3"/>
    </row>
    <row r="103" spans="1:5">
      <c r="A103" s="30" t="s">
        <v>118</v>
      </c>
      <c r="B103" s="32">
        <v>0</v>
      </c>
      <c r="C103" s="32">
        <v>0</v>
      </c>
      <c r="D103" s="34" t="e">
        <f t="shared" si="3"/>
        <v>#DIV/0!</v>
      </c>
      <c r="E103" s="3"/>
    </row>
    <row r="104" spans="1:5">
      <c r="A104" s="30" t="s">
        <v>146</v>
      </c>
      <c r="B104" s="32">
        <v>1360</v>
      </c>
      <c r="C104" s="32">
        <v>13636</v>
      </c>
      <c r="D104" s="34">
        <f t="shared" si="3"/>
        <v>10.026470588235295</v>
      </c>
      <c r="E104" s="3"/>
    </row>
    <row r="105" spans="1:5">
      <c r="A105" s="40" t="s">
        <v>62</v>
      </c>
      <c r="B105" s="11">
        <v>1000</v>
      </c>
      <c r="C105" s="11">
        <v>34300</v>
      </c>
      <c r="D105" s="34">
        <f t="shared" ref="D105:D123" si="4">C105/B105</f>
        <v>34.299999999999997</v>
      </c>
      <c r="E105" s="3"/>
    </row>
    <row r="106" spans="1:5">
      <c r="A106" s="40" t="s">
        <v>4</v>
      </c>
      <c r="B106" s="11">
        <v>1000</v>
      </c>
      <c r="C106" s="11">
        <v>40000</v>
      </c>
      <c r="D106" s="34">
        <f t="shared" si="4"/>
        <v>40</v>
      </c>
      <c r="E106" s="3"/>
    </row>
    <row r="107" spans="1:5">
      <c r="A107" s="40" t="s">
        <v>64</v>
      </c>
      <c r="B107" s="11">
        <v>1000</v>
      </c>
      <c r="C107" s="11">
        <v>11000</v>
      </c>
      <c r="D107" s="34">
        <f t="shared" si="4"/>
        <v>11</v>
      </c>
      <c r="E107" s="3"/>
    </row>
    <row r="108" spans="1:5">
      <c r="A108" s="40" t="s">
        <v>42</v>
      </c>
      <c r="B108" s="11">
        <v>1000</v>
      </c>
      <c r="C108" s="11">
        <v>31000</v>
      </c>
      <c r="D108" s="34">
        <f t="shared" si="4"/>
        <v>31</v>
      </c>
      <c r="E108" s="3"/>
    </row>
    <row r="109" spans="1:5">
      <c r="A109" s="40" t="s">
        <v>70</v>
      </c>
      <c r="B109" s="11">
        <v>100</v>
      </c>
      <c r="C109" s="11">
        <v>130</v>
      </c>
      <c r="D109" s="34">
        <f t="shared" si="4"/>
        <v>1.3</v>
      </c>
      <c r="E109" s="3"/>
    </row>
    <row r="110" spans="1:5">
      <c r="A110" s="40" t="s">
        <v>38</v>
      </c>
      <c r="B110" s="11">
        <v>1360</v>
      </c>
      <c r="C110" s="11">
        <v>13636</v>
      </c>
      <c r="D110" s="34">
        <f t="shared" si="4"/>
        <v>10.026470588235295</v>
      </c>
      <c r="E110" s="3"/>
    </row>
    <row r="111" spans="1:5">
      <c r="A111" s="40" t="s">
        <v>144</v>
      </c>
      <c r="B111" s="11">
        <v>5000</v>
      </c>
      <c r="C111" s="11">
        <v>112000</v>
      </c>
      <c r="D111" s="34">
        <f t="shared" si="4"/>
        <v>22.4</v>
      </c>
      <c r="E111" s="3"/>
    </row>
    <row r="112" spans="1:5">
      <c r="A112" s="40" t="s">
        <v>43</v>
      </c>
      <c r="B112" s="11"/>
      <c r="C112" s="11">
        <v>33500</v>
      </c>
      <c r="D112" s="34" t="e">
        <f t="shared" si="4"/>
        <v>#DIV/0!</v>
      </c>
      <c r="E112" s="3"/>
    </row>
    <row r="113" spans="1:5">
      <c r="A113" s="40" t="s">
        <v>44</v>
      </c>
      <c r="B113" s="11">
        <v>1000</v>
      </c>
      <c r="C113" s="11">
        <v>21000</v>
      </c>
      <c r="D113" s="34">
        <f t="shared" si="4"/>
        <v>21</v>
      </c>
      <c r="E113" s="3"/>
    </row>
    <row r="114" spans="1:5">
      <c r="A114" s="40" t="s">
        <v>45</v>
      </c>
      <c r="B114" s="11">
        <v>3000</v>
      </c>
      <c r="C114" s="11">
        <v>5900</v>
      </c>
      <c r="D114" s="34">
        <f t="shared" si="4"/>
        <v>1.9666666666666666</v>
      </c>
      <c r="E114" s="3"/>
    </row>
    <row r="115" spans="1:5">
      <c r="A115" s="40" t="s">
        <v>123</v>
      </c>
      <c r="B115" s="11">
        <v>1000</v>
      </c>
      <c r="C115" s="11">
        <v>4500</v>
      </c>
      <c r="D115" s="34">
        <f t="shared" si="4"/>
        <v>4.5</v>
      </c>
      <c r="E115" s="3"/>
    </row>
    <row r="116" spans="1:5">
      <c r="A116" s="40" t="s">
        <v>129</v>
      </c>
      <c r="B116" s="11">
        <v>300</v>
      </c>
      <c r="C116" s="11">
        <v>1500</v>
      </c>
      <c r="D116" s="34">
        <f t="shared" si="4"/>
        <v>5</v>
      </c>
      <c r="E116" s="3"/>
    </row>
    <row r="117" spans="1:5">
      <c r="A117" s="40" t="s">
        <v>130</v>
      </c>
      <c r="B117" s="11">
        <v>400</v>
      </c>
      <c r="C117" s="11">
        <v>350</v>
      </c>
      <c r="D117" s="34">
        <f t="shared" si="4"/>
        <v>0.875</v>
      </c>
      <c r="E117" s="3"/>
    </row>
    <row r="118" spans="1:5">
      <c r="A118" s="40" t="s">
        <v>126</v>
      </c>
      <c r="B118" s="11">
        <v>1000</v>
      </c>
      <c r="C118" s="11">
        <v>1890</v>
      </c>
      <c r="D118" s="34">
        <f t="shared" si="4"/>
        <v>1.89</v>
      </c>
      <c r="E118" s="3"/>
    </row>
    <row r="119" spans="1:5">
      <c r="A119" s="40" t="s">
        <v>106</v>
      </c>
      <c r="B119" s="11">
        <v>1680</v>
      </c>
      <c r="C119" s="11">
        <v>4000</v>
      </c>
      <c r="D119" s="34">
        <f t="shared" si="4"/>
        <v>2.3809523809523809</v>
      </c>
      <c r="E119" s="3"/>
    </row>
    <row r="120" spans="1:5">
      <c r="A120" s="40" t="s">
        <v>122</v>
      </c>
      <c r="B120" s="11">
        <v>1000</v>
      </c>
      <c r="C120" s="11">
        <v>21000</v>
      </c>
      <c r="D120" s="34">
        <f t="shared" si="4"/>
        <v>21</v>
      </c>
      <c r="E120" s="3"/>
    </row>
    <row r="121" spans="1:5">
      <c r="A121" s="40" t="s">
        <v>69</v>
      </c>
      <c r="B121" s="11">
        <v>1000</v>
      </c>
      <c r="C121" s="11">
        <v>12000</v>
      </c>
      <c r="D121" s="34">
        <f t="shared" si="4"/>
        <v>12</v>
      </c>
      <c r="E121" s="3"/>
    </row>
    <row r="122" spans="1:5" ht="12.75" thickBot="1">
      <c r="A122" s="41" t="s">
        <v>102</v>
      </c>
      <c r="B122" s="37">
        <v>1680</v>
      </c>
      <c r="C122" s="37">
        <v>4000</v>
      </c>
      <c r="D122" s="38">
        <f t="shared" si="4"/>
        <v>2.3809523809523809</v>
      </c>
      <c r="E122" s="4"/>
    </row>
    <row r="123" spans="1:5">
      <c r="B123" s="1">
        <v>1000</v>
      </c>
      <c r="C123" s="1">
        <v>21000</v>
      </c>
      <c r="D123" s="1">
        <f t="shared" si="4"/>
        <v>21</v>
      </c>
    </row>
  </sheetData>
  <sortState ref="A4:E92">
    <sortCondition ref="A4:A92"/>
  </sortState>
  <mergeCells count="1">
    <mergeCell ref="A1:E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8"/>
  <sheetViews>
    <sheetView topLeftCell="A13" workbookViewId="0">
      <selection activeCell="A47" sqref="A47"/>
    </sheetView>
  </sheetViews>
  <sheetFormatPr defaultRowHeight="12"/>
  <cols>
    <col min="1" max="1" width="15.7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192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1506.2081746031747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191</v>
      </c>
      <c r="B4" s="14">
        <v>68</v>
      </c>
      <c r="C4" s="29">
        <f>VLOOKUP(A4,'재료별 단가'!$A$3:$E$122,4,FALSE)*B4</f>
        <v>822.8</v>
      </c>
      <c r="D4" s="23" t="s">
        <v>81</v>
      </c>
      <c r="E4" s="20">
        <v>4</v>
      </c>
    </row>
    <row r="5" spans="1:5" ht="15" customHeight="1" thickBot="1">
      <c r="A5" s="16" t="s">
        <v>110</v>
      </c>
      <c r="B5" s="14">
        <v>11</v>
      </c>
      <c r="C5" s="29">
        <f>VLOOKUP(A5,'재료별 단가'!$A$3:$E$122,4,FALSE)*B5</f>
        <v>141.77777777777777</v>
      </c>
      <c r="D5" s="42" t="s">
        <v>82</v>
      </c>
      <c r="E5" s="43">
        <f>E2/E4</f>
        <v>376.55204365079368</v>
      </c>
    </row>
    <row r="6" spans="1:5" ht="15" customHeight="1">
      <c r="A6" s="16" t="s">
        <v>155</v>
      </c>
      <c r="B6" s="14">
        <v>0.5</v>
      </c>
      <c r="C6" s="29">
        <f>VLOOKUP(A6,'재료별 단가'!$A$3:$E$122,4,FALSE)*B6</f>
        <v>75</v>
      </c>
      <c r="D6" s="59"/>
      <c r="E6" s="60"/>
    </row>
    <row r="7" spans="1:5" ht="15" customHeight="1">
      <c r="A7" s="16" t="s">
        <v>94</v>
      </c>
      <c r="B7" s="14">
        <v>20</v>
      </c>
      <c r="C7" s="29">
        <f>VLOOKUP(A7,'재료별 단가'!$A$3:$E$122,4,FALSE)*B7</f>
        <v>24.666666666666668</v>
      </c>
      <c r="D7" s="51"/>
      <c r="E7" s="52"/>
    </row>
    <row r="8" spans="1:5" ht="15" customHeight="1">
      <c r="A8" s="49" t="s">
        <v>193</v>
      </c>
      <c r="B8" s="14">
        <v>20</v>
      </c>
      <c r="C8" s="29">
        <f>VLOOKUP(A8,'재료별 단가'!$A$3:$E$122,4,FALSE)*B8</f>
        <v>27</v>
      </c>
      <c r="D8" s="51"/>
      <c r="E8" s="52"/>
    </row>
    <row r="9" spans="1:5" ht="15" customHeight="1">
      <c r="A9" s="16" t="s">
        <v>158</v>
      </c>
      <c r="B9" s="14">
        <v>22</v>
      </c>
      <c r="C9" s="29">
        <f>VLOOKUP(A9,'재료별 단가'!$A$3:$E$122,4,FALSE)*B9</f>
        <v>176</v>
      </c>
      <c r="D9" s="51"/>
      <c r="E9" s="52"/>
    </row>
    <row r="10" spans="1:5" ht="15" customHeight="1">
      <c r="A10" s="16" t="s">
        <v>194</v>
      </c>
      <c r="B10" s="14">
        <v>1</v>
      </c>
      <c r="C10" s="29">
        <f>VLOOKUP(A10,'재료별 단가'!$A$3:$E$122,4,FALSE)*B10</f>
        <v>74.285714285714292</v>
      </c>
      <c r="D10" s="51"/>
      <c r="E10" s="52"/>
    </row>
    <row r="11" spans="1:5" ht="15" customHeight="1">
      <c r="A11" s="16" t="s">
        <v>98</v>
      </c>
      <c r="B11" s="14">
        <v>15</v>
      </c>
      <c r="C11" s="29">
        <f>VLOOKUP(A11,'재료별 단가'!$A$3:$E$122,4,FALSE)*B11</f>
        <v>27.75</v>
      </c>
      <c r="D11" s="51"/>
      <c r="E11" s="52"/>
    </row>
    <row r="12" spans="1:5" ht="15" customHeight="1">
      <c r="A12" s="16"/>
      <c r="B12" s="14">
        <v>60</v>
      </c>
      <c r="C12" s="29"/>
      <c r="D12" s="51"/>
      <c r="E12" s="52"/>
    </row>
    <row r="13" spans="1:5" ht="15" customHeight="1">
      <c r="A13" s="16"/>
      <c r="B13" s="14"/>
      <c r="C13" s="29"/>
      <c r="D13" s="51"/>
      <c r="E13" s="52"/>
    </row>
    <row r="14" spans="1:5" ht="15" customHeight="1">
      <c r="A14" s="16"/>
      <c r="B14" s="14"/>
      <c r="C14" s="29"/>
      <c r="D14" s="51"/>
      <c r="E14" s="52"/>
    </row>
    <row r="15" spans="1:5" ht="15" customHeight="1">
      <c r="A15" s="16"/>
      <c r="B15" s="14"/>
      <c r="C15" s="29"/>
      <c r="D15" s="69"/>
      <c r="E15" s="52"/>
    </row>
    <row r="16" spans="1:5" ht="15" customHeight="1">
      <c r="A16" s="16"/>
      <c r="B16" s="14"/>
      <c r="C16" s="29"/>
      <c r="D16" s="51"/>
      <c r="E16" s="52"/>
    </row>
    <row r="17" spans="1:5" ht="15" customHeight="1">
      <c r="A17" s="16"/>
      <c r="B17" s="14"/>
      <c r="C17" s="29"/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/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/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1369.2801587301587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2000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0.18827602182539685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B34" sqref="B34:C48"/>
    </sheetView>
  </sheetViews>
  <sheetFormatPr defaultRowHeight="12"/>
  <cols>
    <col min="1" max="1" width="17.6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152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23931.555800002945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103</v>
      </c>
      <c r="B4" s="14">
        <v>120</v>
      </c>
      <c r="C4" s="29">
        <f>VLOOKUP(A4,'재료별 단가'!$A$3:$E$122,4,FALSE)*B4</f>
        <v>480</v>
      </c>
      <c r="D4" s="23" t="s">
        <v>81</v>
      </c>
      <c r="E4" s="20">
        <v>3</v>
      </c>
    </row>
    <row r="5" spans="1:5" ht="15" customHeight="1" thickBot="1">
      <c r="A5" s="16" t="s">
        <v>94</v>
      </c>
      <c r="B5" s="14">
        <v>300</v>
      </c>
      <c r="C5" s="29">
        <f>VLOOKUP(A5,'재료별 단가'!$A$3:$E$122,4,FALSE)*B5</f>
        <v>370</v>
      </c>
      <c r="D5" s="42" t="s">
        <v>82</v>
      </c>
      <c r="E5" s="43">
        <f>E2/E4</f>
        <v>7977.1852666676486</v>
      </c>
    </row>
    <row r="6" spans="1:5" ht="15" customHeight="1">
      <c r="A6" s="16" t="s">
        <v>153</v>
      </c>
      <c r="B6" s="14">
        <v>6</v>
      </c>
      <c r="C6" s="29">
        <f>VLOOKUP(A6,'재료별 단가'!$A$3:$E$122,4,FALSE)*B6</f>
        <v>267.27</v>
      </c>
      <c r="D6" s="59"/>
      <c r="E6" s="60"/>
    </row>
    <row r="7" spans="1:5" ht="15" customHeight="1">
      <c r="A7" s="16" t="s">
        <v>124</v>
      </c>
      <c r="B7" s="14">
        <v>150</v>
      </c>
      <c r="C7" s="29">
        <f>VLOOKUP(A7,'재료별 단가'!$A$3:$E$122,4,FALSE)*B7</f>
        <v>283.5</v>
      </c>
      <c r="D7" s="51"/>
      <c r="E7" s="52"/>
    </row>
    <row r="8" spans="1:5" ht="15" customHeight="1">
      <c r="A8" s="16" t="s">
        <v>108</v>
      </c>
      <c r="B8" s="14">
        <v>150</v>
      </c>
      <c r="C8" s="29">
        <f>VLOOKUP(A8,'재료별 단가'!$A$3:$E$122,4,FALSE)*B8</f>
        <v>1650</v>
      </c>
      <c r="D8" s="51"/>
      <c r="E8" s="52"/>
    </row>
    <row r="9" spans="1:5" ht="15" customHeight="1">
      <c r="A9" s="16" t="s">
        <v>154</v>
      </c>
      <c r="B9" s="14">
        <v>20</v>
      </c>
      <c r="C9" s="29">
        <f>VLOOKUP(A9,'재료별 단가'!$A$3:$E$122,4,FALSE)*B9</f>
        <v>137.14285714285714</v>
      </c>
      <c r="D9" s="51"/>
      <c r="E9" s="52"/>
    </row>
    <row r="10" spans="1:5" ht="15" customHeight="1">
      <c r="A10" s="16" t="s">
        <v>97</v>
      </c>
      <c r="B10" s="14">
        <v>200</v>
      </c>
      <c r="C10" s="29">
        <f>VLOOKUP(A10,'재료별 단가'!$A$3:$E$122,4,FALSE)*B10</f>
        <v>2005.294117647059</v>
      </c>
      <c r="D10" s="51"/>
      <c r="E10" s="52"/>
    </row>
    <row r="11" spans="1:5" ht="15" customHeight="1">
      <c r="A11" s="16" t="s">
        <v>155</v>
      </c>
      <c r="B11" s="14">
        <v>8</v>
      </c>
      <c r="C11" s="29">
        <f>VLOOKUP(A11,'재료별 단가'!$A$3:$E$122,4,FALSE)*B11</f>
        <v>1200</v>
      </c>
      <c r="D11" s="51"/>
      <c r="E11" s="52"/>
    </row>
    <row r="12" spans="1:5" ht="15" customHeight="1">
      <c r="A12" s="16" t="s">
        <v>91</v>
      </c>
      <c r="B12" s="14">
        <v>1</v>
      </c>
      <c r="C12" s="29">
        <f>VLOOKUP(A12,'재료별 단가'!$A$3:$E$122,4,FALSE)*B12</f>
        <v>12.5</v>
      </c>
      <c r="D12" s="51"/>
      <c r="E12" s="52"/>
    </row>
    <row r="13" spans="1:5" ht="15" customHeight="1">
      <c r="A13" s="16" t="s">
        <v>156</v>
      </c>
      <c r="B13" s="14">
        <v>600</v>
      </c>
      <c r="C13" s="29">
        <f>VLOOKUP(A13,'재료별 단가'!$A$3:$E$122,4,FALSE)*B13</f>
        <v>1800</v>
      </c>
      <c r="D13" s="51"/>
      <c r="E13" s="52"/>
    </row>
    <row r="14" spans="1:5" ht="15" customHeight="1">
      <c r="A14" s="16" t="s">
        <v>107</v>
      </c>
      <c r="B14" s="14">
        <v>280</v>
      </c>
      <c r="C14" s="29">
        <f>VLOOKUP(A14,'재료별 단가'!$A$3:$E$122,4,FALSE)*B14</f>
        <v>378</v>
      </c>
      <c r="D14" s="51"/>
      <c r="E14" s="52"/>
    </row>
    <row r="15" spans="1:5" ht="15" customHeight="1">
      <c r="A15" s="16" t="s">
        <v>157</v>
      </c>
      <c r="B15" s="14">
        <v>40</v>
      </c>
      <c r="C15" s="29">
        <f>VLOOKUP(A15,'재료별 단가'!$A$3:$E$122,4,FALSE)*B15</f>
        <v>177.25284339457568</v>
      </c>
      <c r="D15" s="69"/>
      <c r="E15" s="52"/>
    </row>
    <row r="16" spans="1:5" ht="15" customHeight="1">
      <c r="A16" s="16" t="s">
        <v>158</v>
      </c>
      <c r="B16" s="14">
        <v>180</v>
      </c>
      <c r="C16" s="29">
        <f>VLOOKUP(A16,'재료별 단가'!$A$3:$E$122,4,FALSE)*B16</f>
        <v>1440</v>
      </c>
      <c r="D16" s="51"/>
      <c r="E16" s="52"/>
    </row>
    <row r="17" spans="1:5" ht="15" customHeight="1">
      <c r="A17" s="16" t="s">
        <v>99</v>
      </c>
      <c r="B17" s="14">
        <v>120</v>
      </c>
      <c r="C17" s="29">
        <f>VLOOKUP(A17,'재료별 단가'!$A$3:$E$122,4,FALSE)*B17</f>
        <v>2520</v>
      </c>
      <c r="D17" s="51"/>
      <c r="E17" s="52"/>
    </row>
    <row r="18" spans="1:5" ht="15" customHeight="1">
      <c r="A18" s="16" t="s">
        <v>195</v>
      </c>
      <c r="B18" s="14">
        <v>450</v>
      </c>
      <c r="C18" s="29">
        <f>VLOOKUP(A18,'재료별 단가'!$A$3:$E$122,4,FALSE)*B18</f>
        <v>1035</v>
      </c>
      <c r="D18" s="51"/>
      <c r="E18" s="52"/>
    </row>
    <row r="19" spans="1:5" ht="15" customHeight="1">
      <c r="A19" s="16" t="s">
        <v>196</v>
      </c>
      <c r="B19" s="14">
        <v>300</v>
      </c>
      <c r="C19" s="29">
        <f>VLOOKUP(A19,'재료별 단가'!$A$3:$E$122,4,FALSE)*B19</f>
        <v>8000</v>
      </c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 t="s">
        <v>74</v>
      </c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 t="s">
        <v>74</v>
      </c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21755.959818184492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42000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0.18993298253970592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B24" sqref="B24"/>
    </sheetView>
  </sheetViews>
  <sheetFormatPr defaultRowHeight="12"/>
  <cols>
    <col min="1" max="1" width="16.37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159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25148.664875816994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110</v>
      </c>
      <c r="B4" s="14">
        <v>250</v>
      </c>
      <c r="C4" s="29">
        <f>VLOOKUP(A4,'재료별 단가'!$A$3:$E$122,4,FALSE)*B4</f>
        <v>3222.2222222222222</v>
      </c>
      <c r="D4" s="23" t="s">
        <v>81</v>
      </c>
      <c r="E4" s="20">
        <v>3</v>
      </c>
    </row>
    <row r="5" spans="1:5" ht="15" customHeight="1" thickBot="1">
      <c r="A5" s="16" t="s">
        <v>94</v>
      </c>
      <c r="B5" s="14">
        <v>400</v>
      </c>
      <c r="C5" s="29">
        <f>VLOOKUP(A5,'재료별 단가'!$A$3:$E$122,4,FALSE)*B5</f>
        <v>493.33333333333337</v>
      </c>
      <c r="D5" s="42" t="s">
        <v>82</v>
      </c>
      <c r="E5" s="43">
        <f>E2/E4</f>
        <v>8382.888291938998</v>
      </c>
    </row>
    <row r="6" spans="1:5" ht="15" customHeight="1">
      <c r="A6" s="16" t="s">
        <v>155</v>
      </c>
      <c r="B6" s="14">
        <v>9</v>
      </c>
      <c r="C6" s="29">
        <f>VLOOKUP(A6,'재료별 단가'!$A$3:$E$122,4,FALSE)*B6</f>
        <v>1350</v>
      </c>
      <c r="D6" s="59"/>
      <c r="E6" s="60"/>
    </row>
    <row r="7" spans="1:5" ht="15" customHeight="1">
      <c r="A7" s="16" t="s">
        <v>107</v>
      </c>
      <c r="B7" s="14">
        <v>480</v>
      </c>
      <c r="C7" s="29">
        <f>VLOOKUP(A7,'재료별 단가'!$A$3:$E$122,4,FALSE)*B7</f>
        <v>648</v>
      </c>
      <c r="D7" s="51"/>
      <c r="E7" s="52"/>
    </row>
    <row r="8" spans="1:5" ht="15" customHeight="1">
      <c r="A8" s="16" t="s">
        <v>91</v>
      </c>
      <c r="B8" s="14">
        <v>20</v>
      </c>
      <c r="C8" s="29">
        <f>VLOOKUP(A8,'재료별 단가'!$A$3:$E$122,4,FALSE)*B8</f>
        <v>250</v>
      </c>
      <c r="D8" s="51"/>
      <c r="E8" s="52"/>
    </row>
    <row r="9" spans="1:5" ht="15" customHeight="1">
      <c r="A9" s="16" t="s">
        <v>160</v>
      </c>
      <c r="B9" s="14">
        <v>340</v>
      </c>
      <c r="C9" s="29">
        <f>VLOOKUP(A9,'재료별 단가'!$A$3:$E$122,4,FALSE)*B9</f>
        <v>2720</v>
      </c>
      <c r="D9" s="51"/>
      <c r="E9" s="52"/>
    </row>
    <row r="10" spans="1:5" ht="15" customHeight="1">
      <c r="A10" s="16" t="s">
        <v>97</v>
      </c>
      <c r="B10" s="14">
        <v>440</v>
      </c>
      <c r="C10" s="29">
        <f>VLOOKUP(A10,'재료별 단가'!$A$3:$E$122,4,FALSE)*B10</f>
        <v>4411.6470588235297</v>
      </c>
      <c r="D10" s="51"/>
      <c r="E10" s="52"/>
    </row>
    <row r="11" spans="1:5" ht="15" customHeight="1">
      <c r="A11" s="16" t="s">
        <v>112</v>
      </c>
      <c r="B11" s="14">
        <v>2</v>
      </c>
      <c r="C11" s="29">
        <f>VLOOKUP(A11,'재료별 단가'!$A$3:$E$122,4,FALSE)*B11</f>
        <v>940</v>
      </c>
      <c r="D11" s="51"/>
      <c r="E11" s="52"/>
    </row>
    <row r="12" spans="1:5" ht="15" customHeight="1">
      <c r="A12" s="16" t="s">
        <v>111</v>
      </c>
      <c r="B12" s="14">
        <v>480</v>
      </c>
      <c r="C12" s="29">
        <f>VLOOKUP(A12,'재료별 단가'!$A$3:$E$122,4,FALSE)*B12</f>
        <v>3054.72</v>
      </c>
      <c r="D12" s="51"/>
      <c r="E12" s="52"/>
    </row>
    <row r="13" spans="1:5" ht="15" customHeight="1">
      <c r="A13" s="16" t="s">
        <v>161</v>
      </c>
      <c r="B13" s="14">
        <v>120</v>
      </c>
      <c r="C13" s="29">
        <f>VLOOKUP(A13,'재료별 단가'!$A$3:$E$122,4,FALSE)*B13</f>
        <v>3588</v>
      </c>
      <c r="D13" s="51"/>
      <c r="E13" s="52"/>
    </row>
    <row r="14" spans="1:5" ht="15" customHeight="1">
      <c r="A14" s="16" t="s">
        <v>162</v>
      </c>
      <c r="B14" s="14">
        <v>160</v>
      </c>
      <c r="C14" s="29">
        <f>VLOOKUP(A14,'재료별 단가'!$A$3:$E$122,4,FALSE)*B14</f>
        <v>1776</v>
      </c>
      <c r="D14" s="51"/>
      <c r="E14" s="52"/>
    </row>
    <row r="15" spans="1:5" ht="15" customHeight="1">
      <c r="A15" s="16" t="s">
        <v>105</v>
      </c>
      <c r="B15" s="14">
        <v>40</v>
      </c>
      <c r="C15" s="29">
        <f>VLOOKUP(A15,'재료별 단가'!$A$3:$E$122,4,FALSE)*B15</f>
        <v>80</v>
      </c>
      <c r="D15" s="69"/>
      <c r="E15" s="52"/>
    </row>
    <row r="16" spans="1:5" ht="15" customHeight="1">
      <c r="A16" s="16" t="s">
        <v>163</v>
      </c>
      <c r="B16" s="14">
        <v>90</v>
      </c>
      <c r="C16" s="29">
        <f>VLOOKUP(A16,'재료별 단가'!$A$3:$E$122,4,FALSE)*B16</f>
        <v>328.5</v>
      </c>
      <c r="D16" s="51"/>
      <c r="E16" s="52"/>
    </row>
    <row r="17" spans="1:5" ht="15" customHeight="1">
      <c r="A17" s="16"/>
      <c r="B17" s="14"/>
      <c r="C17" s="29"/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 t="s">
        <v>74</v>
      </c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 t="s">
        <v>74</v>
      </c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22862.422614379084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45000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0.18628640648753328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8"/>
  <sheetViews>
    <sheetView topLeftCell="A19" workbookViewId="0">
      <selection activeCell="B21" sqref="B21"/>
    </sheetView>
  </sheetViews>
  <sheetFormatPr defaultRowHeight="12"/>
  <cols>
    <col min="1" max="1" width="12.7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164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22662.882000000005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155</v>
      </c>
      <c r="B4" s="14">
        <v>5</v>
      </c>
      <c r="C4" s="29">
        <f>VLOOKUP(A4,'재료별 단가'!$A$3:$E$122,4,FALSE)*B4</f>
        <v>750</v>
      </c>
      <c r="D4" s="23" t="s">
        <v>81</v>
      </c>
      <c r="E4" s="20">
        <v>20</v>
      </c>
    </row>
    <row r="5" spans="1:5" ht="15" customHeight="1" thickBot="1">
      <c r="A5" s="16" t="s">
        <v>158</v>
      </c>
      <c r="B5" s="14">
        <v>190</v>
      </c>
      <c r="C5" s="29">
        <f>VLOOKUP(A5,'재료별 단가'!$A$3:$E$122,4,FALSE)*B5</f>
        <v>1520</v>
      </c>
      <c r="D5" s="42" t="s">
        <v>82</v>
      </c>
      <c r="E5" s="43">
        <f>E2/E4</f>
        <v>1133.1441000000002</v>
      </c>
    </row>
    <row r="6" spans="1:5" ht="15" customHeight="1">
      <c r="A6" s="16" t="s">
        <v>165</v>
      </c>
      <c r="B6" s="14">
        <v>150</v>
      </c>
      <c r="C6" s="29">
        <f>VLOOKUP(A6,'재료별 단가'!$A$3:$E$122,4,FALSE)*B6</f>
        <v>202.5</v>
      </c>
      <c r="D6" s="59"/>
      <c r="E6" s="60"/>
    </row>
    <row r="7" spans="1:5" ht="15" customHeight="1">
      <c r="A7" s="16" t="s">
        <v>110</v>
      </c>
      <c r="B7" s="14">
        <v>120</v>
      </c>
      <c r="C7" s="29">
        <f>VLOOKUP(A7,'재료별 단가'!$A$3:$E$122,4,FALSE)*B7</f>
        <v>1546.6666666666667</v>
      </c>
      <c r="D7" s="51"/>
      <c r="E7" s="52"/>
    </row>
    <row r="8" spans="1:5" ht="15" customHeight="1">
      <c r="A8" s="16" t="s">
        <v>111</v>
      </c>
      <c r="B8" s="14">
        <v>150</v>
      </c>
      <c r="C8" s="29">
        <f>VLOOKUP(A8,'재료별 단가'!$A$3:$E$122,4,FALSE)*B8</f>
        <v>954.6</v>
      </c>
      <c r="D8" s="51"/>
      <c r="E8" s="52"/>
    </row>
    <row r="9" spans="1:5" ht="15" customHeight="1">
      <c r="A9" s="16" t="s">
        <v>166</v>
      </c>
      <c r="B9" s="14">
        <v>160</v>
      </c>
      <c r="C9" s="29">
        <f>VLOOKUP(A9,'재료별 단가'!$A$3:$E$122,4,FALSE)*B9</f>
        <v>3573.333333333333</v>
      </c>
      <c r="D9" s="51"/>
      <c r="E9" s="52"/>
    </row>
    <row r="10" spans="1:5" ht="15" customHeight="1">
      <c r="A10" s="16" t="s">
        <v>111</v>
      </c>
      <c r="B10" s="14">
        <v>190</v>
      </c>
      <c r="C10" s="29">
        <f>VLOOKUP(A10,'재료별 단가'!$A$3:$E$122,4,FALSE)*B10</f>
        <v>1209.1600000000001</v>
      </c>
      <c r="D10" s="51"/>
      <c r="E10" s="52"/>
    </row>
    <row r="11" spans="1:5" ht="15" customHeight="1">
      <c r="A11" s="16" t="s">
        <v>167</v>
      </c>
      <c r="B11" s="14">
        <v>160</v>
      </c>
      <c r="C11" s="29">
        <f>VLOOKUP(A11,'재료별 단가'!$A$3:$E$122,4,FALSE)*B11</f>
        <v>2640</v>
      </c>
      <c r="D11" s="51"/>
      <c r="E11" s="52"/>
    </row>
    <row r="12" spans="1:5" ht="15" customHeight="1">
      <c r="A12" s="16" t="s">
        <v>168</v>
      </c>
      <c r="B12" s="14">
        <v>8</v>
      </c>
      <c r="C12" s="29">
        <f>VLOOKUP(A12,'재료별 단가'!$A$3:$E$122,4,FALSE)*B12</f>
        <v>356.36</v>
      </c>
      <c r="D12" s="51"/>
      <c r="E12" s="52"/>
    </row>
    <row r="13" spans="1:5" ht="15" customHeight="1">
      <c r="A13" s="16" t="s">
        <v>105</v>
      </c>
      <c r="B13" s="14">
        <v>80</v>
      </c>
      <c r="C13" s="29">
        <f>VLOOKUP(A13,'재료별 단가'!$A$3:$E$122,4,FALSE)*B13</f>
        <v>160</v>
      </c>
      <c r="D13" s="51"/>
      <c r="E13" s="52"/>
    </row>
    <row r="14" spans="1:5" ht="15" customHeight="1">
      <c r="A14" s="16" t="s">
        <v>169</v>
      </c>
      <c r="B14" s="14">
        <v>2</v>
      </c>
      <c r="C14" s="29">
        <f>VLOOKUP(A14,'재료별 단가'!$A$3:$E$122,4,FALSE)*B14</f>
        <v>2000</v>
      </c>
      <c r="D14" s="51"/>
      <c r="E14" s="52"/>
    </row>
    <row r="15" spans="1:5" ht="15" customHeight="1">
      <c r="A15" s="16" t="s">
        <v>170</v>
      </c>
      <c r="B15" s="14">
        <v>1</v>
      </c>
      <c r="C15" s="29">
        <f>VLOOKUP(A15,'재료별 단가'!$A$3:$E$122,4,FALSE)*B15</f>
        <v>470</v>
      </c>
      <c r="D15" s="69"/>
      <c r="E15" s="52"/>
    </row>
    <row r="16" spans="1:5" ht="15" customHeight="1">
      <c r="A16" s="16" t="s">
        <v>158</v>
      </c>
      <c r="B16" s="14">
        <v>180</v>
      </c>
      <c r="C16" s="29">
        <f>VLOOKUP(A16,'재료별 단가'!$A$3:$E$122,4,FALSE)*B16</f>
        <v>1440</v>
      </c>
      <c r="D16" s="51"/>
      <c r="E16" s="52"/>
    </row>
    <row r="17" spans="1:5" ht="15" customHeight="1">
      <c r="A17" s="16" t="s">
        <v>99</v>
      </c>
      <c r="B17" s="14">
        <v>180</v>
      </c>
      <c r="C17" s="29">
        <f>VLOOKUP(A17,'재료별 단가'!$A$3:$E$122,4,FALSE)*B17</f>
        <v>3780</v>
      </c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 t="s">
        <v>74</v>
      </c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 t="s">
        <v>74</v>
      </c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20602.620000000003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6200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0.18276517741935489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8"/>
  <sheetViews>
    <sheetView topLeftCell="A7" workbookViewId="0">
      <selection activeCell="B28" sqref="B28"/>
    </sheetView>
  </sheetViews>
  <sheetFormatPr defaultRowHeight="12"/>
  <cols>
    <col min="1" max="1" width="15.6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171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11846.84881889463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155</v>
      </c>
      <c r="B4" s="14">
        <v>4</v>
      </c>
      <c r="C4" s="29">
        <f>VLOOKUP(A4,'재료별 단가'!$A$3:$E$122,4,FALSE)*B4</f>
        <v>600</v>
      </c>
      <c r="D4" s="23" t="s">
        <v>81</v>
      </c>
      <c r="E4" s="20">
        <v>10</v>
      </c>
    </row>
    <row r="5" spans="1:5" ht="15" customHeight="1" thickBot="1">
      <c r="A5" s="16" t="s">
        <v>94</v>
      </c>
      <c r="B5" s="14">
        <v>400</v>
      </c>
      <c r="C5" s="29">
        <f>VLOOKUP(A5,'재료별 단가'!$A$3:$E$122,4,FALSE)*B5</f>
        <v>493.33333333333337</v>
      </c>
      <c r="D5" s="42" t="s">
        <v>82</v>
      </c>
      <c r="E5" s="43">
        <f>E2/E4</f>
        <v>1184.684881889463</v>
      </c>
    </row>
    <row r="6" spans="1:5" ht="15" customHeight="1">
      <c r="A6" s="16" t="s">
        <v>107</v>
      </c>
      <c r="B6" s="14">
        <v>120</v>
      </c>
      <c r="C6" s="29">
        <f>VLOOKUP(A6,'재료별 단가'!$A$3:$E$122,4,FALSE)*B6</f>
        <v>162</v>
      </c>
      <c r="D6" s="59"/>
      <c r="E6" s="60"/>
    </row>
    <row r="7" spans="1:5" ht="15" customHeight="1">
      <c r="A7" s="16" t="s">
        <v>172</v>
      </c>
      <c r="B7" s="14">
        <v>20</v>
      </c>
      <c r="C7" s="29">
        <f>VLOOKUP(A7,'재료별 단가'!$A$3:$E$122,4,FALSE)*B7</f>
        <v>1768</v>
      </c>
      <c r="D7" s="51"/>
      <c r="E7" s="52"/>
    </row>
    <row r="8" spans="1:5" ht="15" customHeight="1">
      <c r="A8" s="16" t="s">
        <v>168</v>
      </c>
      <c r="B8" s="14">
        <v>12</v>
      </c>
      <c r="C8" s="29">
        <f>VLOOKUP(A8,'재료별 단가'!$A$3:$E$122,4,FALSE)*B8</f>
        <v>534.54</v>
      </c>
      <c r="D8" s="51"/>
      <c r="E8" s="52"/>
    </row>
    <row r="9" spans="1:5" ht="15" customHeight="1">
      <c r="A9" s="16" t="s">
        <v>121</v>
      </c>
      <c r="B9" s="14">
        <v>160</v>
      </c>
      <c r="C9" s="29">
        <f>VLOOKUP(A9,'재료별 단가'!$A$3:$E$122,4,FALSE)*B9</f>
        <v>2296.3200000000002</v>
      </c>
      <c r="D9" s="51"/>
      <c r="E9" s="52"/>
    </row>
    <row r="10" spans="1:5" ht="15" customHeight="1">
      <c r="A10" s="16" t="s">
        <v>111</v>
      </c>
      <c r="B10" s="14">
        <v>350</v>
      </c>
      <c r="C10" s="29">
        <f>VLOOKUP(A10,'재료별 단가'!$A$3:$E$122,4,FALSE)*B10</f>
        <v>2227.4</v>
      </c>
      <c r="D10" s="51"/>
      <c r="E10" s="52"/>
    </row>
    <row r="11" spans="1:5" ht="15" customHeight="1">
      <c r="A11" s="16" t="s">
        <v>104</v>
      </c>
      <c r="B11" s="14">
        <v>20</v>
      </c>
      <c r="C11" s="29">
        <f>VLOOKUP(A11,'재료별 단가'!$A$3:$E$122,4,FALSE)*B11</f>
        <v>20.481927710843376</v>
      </c>
      <c r="D11" s="51"/>
      <c r="E11" s="52"/>
    </row>
    <row r="12" spans="1:5" ht="15" customHeight="1">
      <c r="A12" s="16" t="s">
        <v>105</v>
      </c>
      <c r="B12" s="14">
        <v>100</v>
      </c>
      <c r="C12" s="29">
        <f>VLOOKUP(A12,'재료별 단가'!$A$3:$E$122,4,FALSE)*B12</f>
        <v>200</v>
      </c>
      <c r="D12" s="51"/>
      <c r="E12" s="52"/>
    </row>
    <row r="13" spans="1:5" ht="15" customHeight="1">
      <c r="A13" s="16" t="s">
        <v>154</v>
      </c>
      <c r="B13" s="14">
        <v>20</v>
      </c>
      <c r="C13" s="29">
        <f>VLOOKUP(A13,'재료별 단가'!$A$3:$E$122,4,FALSE)*B13</f>
        <v>137.14285714285714</v>
      </c>
      <c r="D13" s="51"/>
      <c r="E13" s="52"/>
    </row>
    <row r="14" spans="1:5" ht="15" customHeight="1">
      <c r="A14" s="16" t="s">
        <v>173</v>
      </c>
      <c r="B14" s="14">
        <v>5</v>
      </c>
      <c r="C14" s="29">
        <f>VLOOKUP(A14,'재료별 단가'!$A$3:$E$122,4,FALSE)*B14</f>
        <v>119.44444444444444</v>
      </c>
      <c r="D14" s="51"/>
      <c r="E14" s="52"/>
    </row>
    <row r="15" spans="1:5" ht="15" customHeight="1">
      <c r="A15" s="16" t="s">
        <v>163</v>
      </c>
      <c r="B15" s="14">
        <v>80</v>
      </c>
      <c r="C15" s="29">
        <f>VLOOKUP(A15,'재료별 단가'!$A$3:$E$122,4,FALSE)*B15</f>
        <v>292</v>
      </c>
      <c r="D15" s="69"/>
      <c r="E15" s="52"/>
    </row>
    <row r="16" spans="1:5" ht="15" customHeight="1">
      <c r="A16" s="16" t="s">
        <v>174</v>
      </c>
      <c r="B16" s="14">
        <v>30</v>
      </c>
      <c r="C16" s="29">
        <f>VLOOKUP(A16,'재료별 단가'!$A$3:$E$122,4,FALSE)*B16</f>
        <v>900</v>
      </c>
      <c r="D16" s="51"/>
      <c r="E16" s="52"/>
    </row>
    <row r="17" spans="1:5" ht="15" customHeight="1">
      <c r="A17" s="16" t="s">
        <v>198</v>
      </c>
      <c r="B17" s="14">
        <v>140</v>
      </c>
      <c r="C17" s="29">
        <f>VLOOKUP(A17,'재료별 단가'!$A$3:$E$122,4,FALSE)*B17</f>
        <v>1019.2</v>
      </c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 t="s">
        <v>74</v>
      </c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 t="s">
        <v>74</v>
      </c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10769.862562631481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6500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0.18225921259837893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8"/>
  <sheetViews>
    <sheetView topLeftCell="A7" workbookViewId="0">
      <selection activeCell="A18" sqref="A18"/>
    </sheetView>
  </sheetViews>
  <sheetFormatPr defaultRowHeight="12"/>
  <cols>
    <col min="1" max="1" width="15.37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175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11009.489117647059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155</v>
      </c>
      <c r="B4" s="14">
        <v>4</v>
      </c>
      <c r="C4" s="29">
        <f>VLOOKUP(A4,'재료별 단가'!$A$3:$E$122,4,FALSE)*B4</f>
        <v>600</v>
      </c>
      <c r="D4" s="23" t="s">
        <v>81</v>
      </c>
      <c r="E4" s="20">
        <v>11</v>
      </c>
    </row>
    <row r="5" spans="1:5" ht="15" customHeight="1" thickBot="1">
      <c r="A5" s="16" t="s">
        <v>110</v>
      </c>
      <c r="B5" s="14">
        <v>120</v>
      </c>
      <c r="C5" s="29">
        <f>VLOOKUP(A5,'재료별 단가'!$A$3:$E$122,4,FALSE)*B5</f>
        <v>1546.6666666666667</v>
      </c>
      <c r="D5" s="42" t="s">
        <v>82</v>
      </c>
      <c r="E5" s="43">
        <f>E2/E4</f>
        <v>1000.8626470588235</v>
      </c>
    </row>
    <row r="6" spans="1:5" ht="15" customHeight="1">
      <c r="A6" s="16" t="s">
        <v>98</v>
      </c>
      <c r="B6" s="14">
        <v>120</v>
      </c>
      <c r="C6" s="29">
        <f>VLOOKUP(A6,'재료별 단가'!$A$3:$E$122,4,FALSE)*B6</f>
        <v>222</v>
      </c>
      <c r="D6" s="59"/>
      <c r="E6" s="60"/>
    </row>
    <row r="7" spans="1:5" ht="15" customHeight="1">
      <c r="A7" s="16" t="s">
        <v>107</v>
      </c>
      <c r="B7" s="14">
        <v>150</v>
      </c>
      <c r="C7" s="29">
        <f>VLOOKUP(A7,'재료별 단가'!$A$3:$E$122,4,FALSE)*B7</f>
        <v>202.5</v>
      </c>
      <c r="D7" s="51"/>
      <c r="E7" s="52"/>
    </row>
    <row r="8" spans="1:5" ht="15" customHeight="1">
      <c r="A8" s="49" t="s">
        <v>176</v>
      </c>
      <c r="B8" s="14">
        <v>25</v>
      </c>
      <c r="C8" s="29">
        <f>VLOOKUP(A8,'재료별 단가'!$A$3:$E$122,4,FALSE)*B8</f>
        <v>302.5</v>
      </c>
      <c r="D8" s="51"/>
      <c r="E8" s="52"/>
    </row>
    <row r="9" spans="1:5" ht="15" customHeight="1">
      <c r="A9" s="16" t="s">
        <v>177</v>
      </c>
      <c r="B9" s="14">
        <v>60</v>
      </c>
      <c r="C9" s="29">
        <f>VLOOKUP(A9,'재료별 단가'!$A$3:$E$122,4,FALSE)*B9</f>
        <v>1344</v>
      </c>
      <c r="D9" s="51"/>
      <c r="E9" s="52"/>
    </row>
    <row r="10" spans="1:5" ht="15" customHeight="1">
      <c r="A10" s="16" t="s">
        <v>178</v>
      </c>
      <c r="B10" s="14">
        <v>60</v>
      </c>
      <c r="C10" s="29">
        <f>VLOOKUP(A10,'재료별 단가'!$A$3:$E$122,4,FALSE)*B10</f>
        <v>465</v>
      </c>
      <c r="D10" s="51"/>
      <c r="E10" s="52"/>
    </row>
    <row r="11" spans="1:5" ht="15" customHeight="1">
      <c r="A11" s="16" t="s">
        <v>163</v>
      </c>
      <c r="B11" s="14">
        <v>80</v>
      </c>
      <c r="C11" s="29">
        <f>VLOOKUP(A11,'재료별 단가'!$A$3:$E$122,4,FALSE)*B11</f>
        <v>292</v>
      </c>
      <c r="D11" s="51"/>
      <c r="E11" s="52"/>
    </row>
    <row r="12" spans="1:5" ht="15" customHeight="1">
      <c r="A12" s="16" t="s">
        <v>179</v>
      </c>
      <c r="B12" s="14">
        <v>120</v>
      </c>
      <c r="C12" s="29">
        <f>VLOOKUP(A12,'재료별 단가'!$A$3:$E$122,4,FALSE)*B12</f>
        <v>1203.1764705882354</v>
      </c>
      <c r="D12" s="51"/>
      <c r="E12" s="52"/>
    </row>
    <row r="13" spans="1:5" ht="15" customHeight="1">
      <c r="A13" s="16" t="s">
        <v>94</v>
      </c>
      <c r="B13" s="14">
        <v>250</v>
      </c>
      <c r="C13" s="29">
        <f>VLOOKUP(A13,'재료별 단가'!$A$3:$E$122,4,FALSE)*B13</f>
        <v>308.33333333333337</v>
      </c>
      <c r="D13" s="51"/>
      <c r="E13" s="52"/>
    </row>
    <row r="14" spans="1:5" ht="15" customHeight="1">
      <c r="A14" s="16" t="s">
        <v>158</v>
      </c>
      <c r="B14" s="14">
        <v>70</v>
      </c>
      <c r="C14" s="29">
        <f>VLOOKUP(A14,'재료별 단가'!$A$3:$E$122,4,FALSE)*B14</f>
        <v>560</v>
      </c>
      <c r="D14" s="51"/>
      <c r="E14" s="52"/>
    </row>
    <row r="15" spans="1:5" ht="15" customHeight="1">
      <c r="A15" s="16" t="s">
        <v>167</v>
      </c>
      <c r="B15" s="14">
        <v>80</v>
      </c>
      <c r="C15" s="29">
        <f>VLOOKUP(A15,'재료별 단가'!$A$3:$E$122,4,FALSE)*B15</f>
        <v>1320</v>
      </c>
      <c r="D15" s="69"/>
      <c r="E15" s="52"/>
    </row>
    <row r="16" spans="1:5" ht="15" customHeight="1">
      <c r="A16" s="16" t="s">
        <v>180</v>
      </c>
      <c r="B16" s="14">
        <v>70</v>
      </c>
      <c r="C16" s="29">
        <f>VLOOKUP(A16,'재료별 단가'!$A$3:$E$122,4,FALSE)*B16</f>
        <v>1197</v>
      </c>
      <c r="D16" s="51"/>
      <c r="E16" s="52"/>
    </row>
    <row r="17" spans="1:5" ht="15" customHeight="1">
      <c r="A17" s="16" t="s">
        <v>168</v>
      </c>
      <c r="B17" s="14">
        <v>10</v>
      </c>
      <c r="C17" s="29">
        <f>VLOOKUP(A17,'재료별 단가'!$A$3:$E$122,4,FALSE)*B17</f>
        <v>445.45000000000005</v>
      </c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 t="s">
        <v>74</v>
      </c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 t="s">
        <v>74</v>
      </c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10008.626470588235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6200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0.16142945920303606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8"/>
  <sheetViews>
    <sheetView topLeftCell="A16" workbookViewId="0">
      <selection activeCell="B12" sqref="B12"/>
    </sheetView>
  </sheetViews>
  <sheetFormatPr defaultRowHeight="12"/>
  <cols>
    <col min="1" max="1" width="14.75" style="1" customWidth="1"/>
    <col min="2" max="2" width="12.5" style="1" customWidth="1"/>
    <col min="3" max="3" width="12.7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181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4529.2763999999997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110</v>
      </c>
      <c r="B4" s="14">
        <v>33</v>
      </c>
      <c r="C4" s="29">
        <f>VLOOKUP(A4,'재료별 단가'!$A$3:$E$122,4,FALSE)*B4</f>
        <v>425.33333333333337</v>
      </c>
      <c r="D4" s="23" t="s">
        <v>81</v>
      </c>
      <c r="E4" s="20">
        <v>11</v>
      </c>
    </row>
    <row r="5" spans="1:5" ht="15" customHeight="1" thickBot="1">
      <c r="A5" s="16" t="s">
        <v>94</v>
      </c>
      <c r="B5" s="14">
        <v>62</v>
      </c>
      <c r="C5" s="29">
        <f>VLOOKUP(A5,'재료별 단가'!$A$3:$E$122,4,FALSE)*B5</f>
        <v>76.466666666666669</v>
      </c>
      <c r="D5" s="42" t="s">
        <v>82</v>
      </c>
      <c r="E5" s="43">
        <f>E2/E4</f>
        <v>411.75239999999997</v>
      </c>
    </row>
    <row r="6" spans="1:5" ht="15" customHeight="1">
      <c r="A6" s="16" t="s">
        <v>155</v>
      </c>
      <c r="B6" s="14">
        <v>0.5</v>
      </c>
      <c r="C6" s="29">
        <f>VLOOKUP(A6,'재료별 단가'!$A$3:$E$122,4,FALSE)*B6</f>
        <v>75</v>
      </c>
      <c r="D6" s="59"/>
      <c r="E6" s="60"/>
    </row>
    <row r="7" spans="1:5" ht="15" customHeight="1">
      <c r="A7" s="16" t="s">
        <v>93</v>
      </c>
      <c r="B7" s="14">
        <v>68</v>
      </c>
      <c r="C7" s="29">
        <f>VLOOKUP(A7,'재료별 단가'!$A$3:$E$122,4,FALSE)*B7</f>
        <v>69.699999999999989</v>
      </c>
      <c r="D7" s="51"/>
      <c r="E7" s="52"/>
    </row>
    <row r="8" spans="1:5" ht="15" customHeight="1">
      <c r="A8" s="49" t="s">
        <v>182</v>
      </c>
      <c r="B8" s="14">
        <v>37</v>
      </c>
      <c r="C8" s="29">
        <f>VLOOKUP(A8,'재료별 단가'!$A$3:$E$122,4,FALSE)*B8</f>
        <v>531.024</v>
      </c>
      <c r="D8" s="51"/>
      <c r="E8" s="52"/>
    </row>
    <row r="9" spans="1:5" ht="15" customHeight="1">
      <c r="A9" s="16" t="s">
        <v>183</v>
      </c>
      <c r="B9" s="14">
        <v>30</v>
      </c>
      <c r="C9" s="29">
        <f>VLOOKUP(A9,'재료별 단가'!$A$3:$E$122,4,FALSE)*B9</f>
        <v>1080</v>
      </c>
      <c r="D9" s="51"/>
      <c r="E9" s="52"/>
    </row>
    <row r="10" spans="1:5" ht="15" customHeight="1">
      <c r="A10" s="16" t="s">
        <v>125</v>
      </c>
      <c r="B10" s="14">
        <v>60</v>
      </c>
      <c r="C10" s="29">
        <f>VLOOKUP(A10,'재료별 단가'!$A$3:$E$122,4,FALSE)*B10</f>
        <v>1860</v>
      </c>
      <c r="D10" s="51"/>
      <c r="E10" s="52"/>
    </row>
    <row r="11" spans="1:5" ht="15" customHeight="1">
      <c r="A11" s="16"/>
      <c r="B11" s="14"/>
      <c r="C11" s="29"/>
      <c r="D11" s="51"/>
      <c r="E11" s="52"/>
    </row>
    <row r="12" spans="1:5" ht="15" customHeight="1">
      <c r="A12" s="16"/>
      <c r="B12" s="14"/>
      <c r="C12" s="29"/>
      <c r="D12" s="51"/>
      <c r="E12" s="52"/>
    </row>
    <row r="13" spans="1:5" ht="15" customHeight="1">
      <c r="A13" s="16"/>
      <c r="B13" s="14"/>
      <c r="C13" s="29"/>
      <c r="D13" s="51"/>
      <c r="E13" s="52"/>
    </row>
    <row r="14" spans="1:5" ht="15" customHeight="1">
      <c r="A14" s="16"/>
      <c r="B14" s="14"/>
      <c r="C14" s="29"/>
      <c r="D14" s="51"/>
      <c r="E14" s="52"/>
    </row>
    <row r="15" spans="1:5" ht="15" customHeight="1">
      <c r="A15" s="16"/>
      <c r="B15" s="14"/>
      <c r="C15" s="29"/>
      <c r="D15" s="69"/>
      <c r="E15" s="52"/>
    </row>
    <row r="16" spans="1:5" ht="15" customHeight="1">
      <c r="A16" s="16"/>
      <c r="B16" s="14"/>
      <c r="C16" s="29"/>
      <c r="D16" s="51"/>
      <c r="E16" s="52"/>
    </row>
    <row r="17" spans="1:5" ht="15" customHeight="1">
      <c r="A17" s="16"/>
      <c r="B17" s="14"/>
      <c r="C17" s="29"/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/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 t="s">
        <v>74</v>
      </c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4117.5239999999994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2000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0.20587619999999998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C13" sqref="C13"/>
    </sheetView>
  </sheetViews>
  <sheetFormatPr defaultRowHeight="12"/>
  <cols>
    <col min="1" max="1" width="16.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184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4703.8264192343613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155</v>
      </c>
      <c r="B4" s="14">
        <v>3</v>
      </c>
      <c r="C4" s="29">
        <f>VLOOKUP(A4,'재료별 단가'!$A$3:$E$122,4,FALSE)*B4</f>
        <v>450</v>
      </c>
      <c r="D4" s="23" t="s">
        <v>81</v>
      </c>
      <c r="E4" s="20">
        <v>30</v>
      </c>
    </row>
    <row r="5" spans="1:5" ht="15" customHeight="1" thickBot="1">
      <c r="A5" s="16" t="s">
        <v>94</v>
      </c>
      <c r="B5" s="14">
        <v>125</v>
      </c>
      <c r="C5" s="29">
        <f>VLOOKUP(A5,'재료별 단가'!$A$3:$E$122,4,FALSE)*B5</f>
        <v>154.16666666666669</v>
      </c>
      <c r="D5" s="42" t="s">
        <v>82</v>
      </c>
      <c r="E5" s="43">
        <f>E2/E4</f>
        <v>156.79421397447871</v>
      </c>
    </row>
    <row r="6" spans="1:5" ht="15" customHeight="1">
      <c r="A6" s="16" t="s">
        <v>98</v>
      </c>
      <c r="B6" s="14">
        <v>125</v>
      </c>
      <c r="C6" s="29">
        <f>VLOOKUP(A6,'재료별 단가'!$A$3:$E$122,4,FALSE)*B6</f>
        <v>231.25</v>
      </c>
      <c r="D6" s="59"/>
      <c r="E6" s="60"/>
    </row>
    <row r="7" spans="1:5" ht="15" customHeight="1">
      <c r="A7" s="16" t="s">
        <v>158</v>
      </c>
      <c r="B7" s="14">
        <v>125</v>
      </c>
      <c r="C7" s="29">
        <f>VLOOKUP(A7,'재료별 단가'!$A$3:$E$122,4,FALSE)*B7</f>
        <v>1000</v>
      </c>
      <c r="D7" s="51"/>
      <c r="E7" s="52"/>
    </row>
    <row r="8" spans="1:5" ht="15" customHeight="1">
      <c r="A8" s="49" t="s">
        <v>185</v>
      </c>
      <c r="B8" s="14">
        <v>120</v>
      </c>
      <c r="C8" s="29">
        <f>VLOOKUP(A8,'재료별 단가'!$A$3:$E$122,4,FALSE)*B8</f>
        <v>1203.1764705882354</v>
      </c>
      <c r="D8" s="51"/>
      <c r="E8" s="52"/>
    </row>
    <row r="9" spans="1:5" ht="15" customHeight="1">
      <c r="A9" s="16" t="s">
        <v>110</v>
      </c>
      <c r="B9" s="14">
        <v>40</v>
      </c>
      <c r="C9" s="29">
        <f>VLOOKUP(A9,'재료별 단가'!$A$3:$E$122,4,FALSE)*B9</f>
        <v>515.55555555555554</v>
      </c>
      <c r="D9" s="51"/>
      <c r="E9" s="52"/>
    </row>
    <row r="10" spans="1:5" ht="15" customHeight="1">
      <c r="A10" s="16" t="s">
        <v>186</v>
      </c>
      <c r="B10" s="14">
        <v>30</v>
      </c>
      <c r="C10" s="29">
        <f>VLOOKUP(A10,'재료별 단가'!$A$3:$E$122,4,FALSE)*B10</f>
        <v>619.20000000000005</v>
      </c>
      <c r="D10" s="51"/>
      <c r="E10" s="52"/>
    </row>
    <row r="11" spans="1:5" ht="15" customHeight="1">
      <c r="A11" s="16" t="s">
        <v>154</v>
      </c>
      <c r="B11" s="14">
        <v>15</v>
      </c>
      <c r="C11" s="29">
        <f>VLOOKUP(A11,'재료별 단가'!$A$3:$E$122,4,FALSE)*B11</f>
        <v>102.85714285714285</v>
      </c>
      <c r="D11" s="51"/>
      <c r="E11" s="52"/>
    </row>
    <row r="12" spans="1:5" ht="15" customHeight="1">
      <c r="A12" s="16"/>
      <c r="B12" s="14"/>
      <c r="C12" s="29"/>
      <c r="D12" s="51"/>
      <c r="E12" s="52"/>
    </row>
    <row r="13" spans="1:5" ht="15" customHeight="1">
      <c r="A13" s="16"/>
      <c r="B13" s="14"/>
      <c r="C13" s="29"/>
      <c r="D13" s="51"/>
      <c r="E13" s="52"/>
    </row>
    <row r="14" spans="1:5" ht="15" customHeight="1">
      <c r="A14" s="16"/>
      <c r="B14" s="14"/>
      <c r="C14" s="29"/>
      <c r="D14" s="51"/>
      <c r="E14" s="52"/>
    </row>
    <row r="15" spans="1:5" ht="15" customHeight="1">
      <c r="A15" s="16"/>
      <c r="B15" s="14"/>
      <c r="C15" s="29"/>
      <c r="D15" s="69"/>
      <c r="E15" s="52"/>
    </row>
    <row r="16" spans="1:5" ht="15" customHeight="1">
      <c r="A16" s="16"/>
      <c r="B16" s="14"/>
      <c r="C16" s="29"/>
      <c r="D16" s="51"/>
      <c r="E16" s="52"/>
    </row>
    <row r="17" spans="1:5" ht="15" customHeight="1">
      <c r="A17" s="16"/>
      <c r="B17" s="14"/>
      <c r="C17" s="29"/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/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/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4276.2058356676007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2000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7.8397106987239354E-2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8"/>
  <sheetViews>
    <sheetView topLeftCell="A16" workbookViewId="0">
      <selection activeCell="C18" sqref="C18"/>
    </sheetView>
  </sheetViews>
  <sheetFormatPr defaultRowHeight="12"/>
  <cols>
    <col min="1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19" t="s">
        <v>77</v>
      </c>
      <c r="B1" s="53" t="s">
        <v>187</v>
      </c>
      <c r="C1" s="53"/>
      <c r="D1" s="53"/>
      <c r="E1" s="54"/>
    </row>
    <row r="2" spans="1:5" ht="15" customHeight="1">
      <c r="A2" s="55" t="s">
        <v>78</v>
      </c>
      <c r="B2" s="57">
        <v>1</v>
      </c>
      <c r="C2" s="58"/>
      <c r="D2" s="47" t="s">
        <v>95</v>
      </c>
      <c r="E2" s="28">
        <f>C33*1.1</f>
        <v>18415.366444444448</v>
      </c>
    </row>
    <row r="3" spans="1:5" ht="15" customHeight="1" thickBot="1">
      <c r="A3" s="56"/>
      <c r="B3" s="21" t="s">
        <v>79</v>
      </c>
      <c r="C3" s="22" t="s">
        <v>89</v>
      </c>
      <c r="D3" s="24" t="s">
        <v>80</v>
      </c>
      <c r="E3" s="15"/>
    </row>
    <row r="4" spans="1:5" ht="15" customHeight="1" thickTop="1">
      <c r="A4" s="16" t="s">
        <v>105</v>
      </c>
      <c r="B4" s="14">
        <v>200</v>
      </c>
      <c r="C4" s="29">
        <f>VLOOKUP(A4,'재료별 단가'!$A$3:$E$122,4,FALSE)*B4</f>
        <v>400</v>
      </c>
      <c r="D4" s="23" t="s">
        <v>81</v>
      </c>
      <c r="E4" s="20">
        <v>2</v>
      </c>
    </row>
    <row r="5" spans="1:5" ht="15" customHeight="1" thickBot="1">
      <c r="A5" s="16" t="s">
        <v>75</v>
      </c>
      <c r="B5" s="14">
        <v>20</v>
      </c>
      <c r="C5" s="29">
        <f>VLOOKUP(A5,'재료별 단가'!$A$3:$E$122,4,FALSE)*B5</f>
        <v>2300</v>
      </c>
      <c r="D5" s="42" t="s">
        <v>82</v>
      </c>
      <c r="E5" s="43">
        <f>E2/E4</f>
        <v>9207.6832222222238</v>
      </c>
    </row>
    <row r="6" spans="1:5" ht="15" customHeight="1">
      <c r="A6" s="16" t="s">
        <v>189</v>
      </c>
      <c r="B6" s="14">
        <v>200</v>
      </c>
      <c r="C6" s="29">
        <f>VLOOKUP(A6,'재료별 단가'!$A$3:$E$122,4,FALSE)*B6</f>
        <v>4400</v>
      </c>
      <c r="D6" s="59"/>
      <c r="E6" s="60"/>
    </row>
    <row r="7" spans="1:5" ht="15" customHeight="1">
      <c r="A7" s="16" t="s">
        <v>168</v>
      </c>
      <c r="B7" s="14">
        <v>16</v>
      </c>
      <c r="C7" s="29">
        <f>VLOOKUP(A7,'재료별 단가'!$A$3:$E$122,4,FALSE)*B7</f>
        <v>712.72</v>
      </c>
      <c r="D7" s="51"/>
      <c r="E7" s="52"/>
    </row>
    <row r="8" spans="1:5" ht="15" customHeight="1">
      <c r="A8" s="49" t="s">
        <v>190</v>
      </c>
      <c r="B8" s="14">
        <v>450</v>
      </c>
      <c r="C8" s="29">
        <f>VLOOKUP(A8,'재료별 단가'!$A$3:$E$122,4,FALSE)*B8</f>
        <v>2863.7999999999997</v>
      </c>
      <c r="D8" s="51"/>
      <c r="E8" s="52"/>
    </row>
    <row r="9" spans="1:5" ht="15" customHeight="1">
      <c r="A9" s="16" t="s">
        <v>110</v>
      </c>
      <c r="B9" s="14">
        <v>250</v>
      </c>
      <c r="C9" s="29">
        <f>VLOOKUP(A9,'재료별 단가'!$A$3:$E$122,4,FALSE)*B9</f>
        <v>3222.2222222222222</v>
      </c>
      <c r="D9" s="51"/>
      <c r="E9" s="52"/>
    </row>
    <row r="10" spans="1:5" ht="15" customHeight="1">
      <c r="A10" s="16" t="s">
        <v>94</v>
      </c>
      <c r="B10" s="14">
        <v>300</v>
      </c>
      <c r="C10" s="29">
        <f>VLOOKUP(A10,'재료별 단가'!$A$3:$E$122,4,FALSE)*B10</f>
        <v>370</v>
      </c>
      <c r="D10" s="51"/>
      <c r="E10" s="52"/>
    </row>
    <row r="11" spans="1:5" ht="15" customHeight="1">
      <c r="A11" s="16" t="s">
        <v>158</v>
      </c>
      <c r="B11" s="14">
        <v>150</v>
      </c>
      <c r="C11" s="29">
        <f>VLOOKUP(A11,'재료별 단가'!$A$3:$E$122,4,FALSE)*B11</f>
        <v>1200</v>
      </c>
      <c r="D11" s="51"/>
      <c r="E11" s="52"/>
    </row>
    <row r="12" spans="1:5" ht="15" customHeight="1">
      <c r="A12" s="16" t="s">
        <v>91</v>
      </c>
      <c r="B12" s="14">
        <v>1</v>
      </c>
      <c r="C12" s="29">
        <f>VLOOKUP(A12,'재료별 단가'!$A$3:$E$122,4,FALSE)*B12</f>
        <v>12.5</v>
      </c>
      <c r="D12" s="51"/>
      <c r="E12" s="52"/>
    </row>
    <row r="13" spans="1:5" ht="15" customHeight="1">
      <c r="A13" s="16" t="s">
        <v>191</v>
      </c>
      <c r="B13" s="14">
        <v>80</v>
      </c>
      <c r="C13" s="29">
        <f>VLOOKUP(A13,'재료별 단가'!$A$3:$E$122,4,FALSE)*B13</f>
        <v>968</v>
      </c>
      <c r="D13" s="51"/>
      <c r="E13" s="52"/>
    </row>
    <row r="14" spans="1:5" ht="15" customHeight="1">
      <c r="A14" s="16" t="s">
        <v>163</v>
      </c>
      <c r="B14" s="14">
        <v>80</v>
      </c>
      <c r="C14" s="29">
        <f>VLOOKUP(A14,'재료별 단가'!$A$3:$E$122,4,FALSE)*B14</f>
        <v>292</v>
      </c>
      <c r="D14" s="51"/>
      <c r="E14" s="52"/>
    </row>
    <row r="15" spans="1:5" ht="15" customHeight="1">
      <c r="A15" s="16"/>
      <c r="B15" s="14"/>
      <c r="C15" s="29"/>
      <c r="D15" s="69"/>
      <c r="E15" s="52"/>
    </row>
    <row r="16" spans="1:5" ht="15" customHeight="1">
      <c r="A16" s="16"/>
      <c r="B16" s="14"/>
      <c r="C16" s="29"/>
      <c r="D16" s="51"/>
      <c r="E16" s="52"/>
    </row>
    <row r="17" spans="1:5" ht="15" customHeight="1">
      <c r="A17" s="16"/>
      <c r="B17" s="14"/>
      <c r="C17" s="29"/>
      <c r="D17" s="51"/>
      <c r="E17" s="52"/>
    </row>
    <row r="18" spans="1:5" ht="15" customHeight="1">
      <c r="A18" s="16"/>
      <c r="B18" s="14"/>
      <c r="C18" s="26"/>
      <c r="D18" s="51"/>
      <c r="E18" s="52"/>
    </row>
    <row r="19" spans="1:5" ht="15" customHeight="1">
      <c r="A19" s="16"/>
      <c r="B19" s="14" t="s">
        <v>74</v>
      </c>
      <c r="C19" s="26"/>
      <c r="D19" s="51"/>
      <c r="E19" s="52"/>
    </row>
    <row r="20" spans="1:5" ht="15" customHeight="1">
      <c r="A20" s="16"/>
      <c r="B20" s="14" t="s">
        <v>74</v>
      </c>
      <c r="C20" s="26"/>
      <c r="D20" s="51"/>
      <c r="E20" s="52"/>
    </row>
    <row r="21" spans="1:5" ht="15" customHeight="1">
      <c r="A21" s="16"/>
      <c r="B21" s="14"/>
      <c r="C21" s="48"/>
      <c r="D21" s="51"/>
      <c r="E21" s="52"/>
    </row>
    <row r="22" spans="1:5" ht="15" customHeight="1">
      <c r="A22" s="16"/>
      <c r="B22" s="14"/>
      <c r="C22" s="26"/>
      <c r="D22" s="51"/>
      <c r="E22" s="52"/>
    </row>
    <row r="23" spans="1:5" ht="15" customHeight="1">
      <c r="A23" s="16"/>
      <c r="B23" s="14" t="s">
        <v>74</v>
      </c>
      <c r="C23" s="26"/>
      <c r="D23" s="51"/>
      <c r="E23" s="52"/>
    </row>
    <row r="24" spans="1:5" ht="15" customHeight="1">
      <c r="A24" s="16"/>
      <c r="B24" s="14" t="s">
        <v>74</v>
      </c>
      <c r="C24" s="26"/>
      <c r="D24" s="51"/>
      <c r="E24" s="52"/>
    </row>
    <row r="25" spans="1:5" ht="15" customHeight="1">
      <c r="A25" s="16"/>
      <c r="B25" s="14" t="s">
        <v>74</v>
      </c>
      <c r="C25" s="26"/>
      <c r="D25" s="51"/>
      <c r="E25" s="52"/>
    </row>
    <row r="26" spans="1:5" ht="15" customHeight="1">
      <c r="A26" s="16"/>
      <c r="B26" s="14"/>
      <c r="C26" s="26"/>
      <c r="D26" s="51"/>
      <c r="E26" s="52"/>
    </row>
    <row r="27" spans="1:5" ht="15" customHeight="1">
      <c r="A27" s="16"/>
      <c r="B27" s="14" t="s">
        <v>74</v>
      </c>
      <c r="C27" s="26"/>
      <c r="D27" s="51"/>
      <c r="E27" s="52"/>
    </row>
    <row r="28" spans="1:5" ht="15" customHeight="1">
      <c r="A28" s="16"/>
      <c r="B28" s="14"/>
      <c r="C28" s="26"/>
      <c r="D28" s="51"/>
      <c r="E28" s="52"/>
    </row>
    <row r="29" spans="1:5" ht="15" customHeight="1">
      <c r="A29" s="16"/>
      <c r="B29" s="14" t="s">
        <v>74</v>
      </c>
      <c r="C29" s="26"/>
      <c r="D29" s="51"/>
      <c r="E29" s="52"/>
    </row>
    <row r="30" spans="1:5" ht="15" customHeight="1">
      <c r="A30" s="16"/>
      <c r="B30" s="14" t="s">
        <v>74</v>
      </c>
      <c r="C30" s="26"/>
      <c r="D30" s="51"/>
      <c r="E30" s="52"/>
    </row>
    <row r="31" spans="1:5" ht="15" customHeight="1">
      <c r="A31" s="16"/>
      <c r="B31" s="14" t="s">
        <v>74</v>
      </c>
      <c r="C31" s="26"/>
      <c r="D31" s="51"/>
      <c r="E31" s="52"/>
    </row>
    <row r="32" spans="1:5" ht="15" customHeight="1">
      <c r="A32" s="16"/>
      <c r="B32" s="14"/>
      <c r="C32" s="25" t="s">
        <v>74</v>
      </c>
      <c r="D32" s="51"/>
      <c r="E32" s="52"/>
    </row>
    <row r="33" spans="1:5" ht="15" customHeight="1">
      <c r="A33" s="17" t="s">
        <v>83</v>
      </c>
      <c r="B33" s="27"/>
      <c r="C33" s="27">
        <f>SUM(C4:C32)</f>
        <v>16741.242222222223</v>
      </c>
      <c r="D33" s="61"/>
      <c r="E33" s="62"/>
    </row>
    <row r="34" spans="1:5" ht="15" customHeight="1">
      <c r="A34" s="18"/>
      <c r="B34" s="63"/>
      <c r="C34" s="63"/>
      <c r="D34" s="65"/>
      <c r="E34" s="66"/>
    </row>
    <row r="35" spans="1:5" ht="15" customHeight="1">
      <c r="A35" s="18"/>
      <c r="B35" s="63"/>
      <c r="C35" s="63"/>
      <c r="D35" s="65"/>
      <c r="E35" s="66"/>
    </row>
    <row r="36" spans="1:5" ht="15" customHeight="1">
      <c r="A36" s="18"/>
      <c r="B36" s="63"/>
      <c r="C36" s="63"/>
      <c r="D36" s="65"/>
      <c r="E36" s="66"/>
    </row>
    <row r="37" spans="1:5" ht="15" customHeight="1">
      <c r="A37" s="18"/>
      <c r="B37" s="63"/>
      <c r="C37" s="63"/>
      <c r="D37" s="65"/>
      <c r="E37" s="66"/>
    </row>
    <row r="38" spans="1:5" ht="15" customHeight="1">
      <c r="A38" s="18"/>
      <c r="B38" s="63"/>
      <c r="C38" s="63"/>
      <c r="D38" s="65"/>
      <c r="E38" s="66"/>
    </row>
    <row r="39" spans="1:5" ht="15" customHeight="1">
      <c r="A39" s="18"/>
      <c r="B39" s="63"/>
      <c r="C39" s="63"/>
      <c r="D39" s="65"/>
      <c r="E39" s="66"/>
    </row>
    <row r="40" spans="1:5" ht="15" customHeight="1">
      <c r="A40" s="18"/>
      <c r="B40" s="63"/>
      <c r="C40" s="63"/>
      <c r="D40" s="65"/>
      <c r="E40" s="66"/>
    </row>
    <row r="41" spans="1:5" ht="15" customHeight="1">
      <c r="A41" s="18"/>
      <c r="B41" s="63"/>
      <c r="C41" s="63"/>
      <c r="D41" s="65"/>
      <c r="E41" s="66"/>
    </row>
    <row r="42" spans="1:5" ht="15" customHeight="1">
      <c r="A42" s="18"/>
      <c r="B42" s="63"/>
      <c r="C42" s="63"/>
      <c r="D42" s="65"/>
      <c r="E42" s="66"/>
    </row>
    <row r="43" spans="1:5" ht="15" customHeight="1">
      <c r="A43" s="18"/>
      <c r="B43" s="63"/>
      <c r="C43" s="63"/>
      <c r="D43" s="65"/>
      <c r="E43" s="66"/>
    </row>
    <row r="44" spans="1:5" ht="15" customHeight="1" thickBot="1">
      <c r="A44" s="18"/>
      <c r="B44" s="63"/>
      <c r="C44" s="63"/>
      <c r="D44" s="65"/>
      <c r="E44" s="66"/>
    </row>
    <row r="45" spans="1:5" ht="15" customHeight="1">
      <c r="A45" s="44" t="s">
        <v>100</v>
      </c>
      <c r="B45" s="63"/>
      <c r="C45" s="63"/>
      <c r="D45" s="65"/>
      <c r="E45" s="66"/>
    </row>
    <row r="46" spans="1:5" ht="15" customHeight="1" thickBot="1">
      <c r="A46" s="45">
        <v>44000</v>
      </c>
      <c r="B46" s="63"/>
      <c r="C46" s="63"/>
      <c r="D46" s="65"/>
      <c r="E46" s="66"/>
    </row>
    <row r="47" spans="1:5" ht="15" customHeight="1">
      <c r="A47" s="44" t="s">
        <v>101</v>
      </c>
      <c r="B47" s="63"/>
      <c r="C47" s="63"/>
      <c r="D47" s="65"/>
      <c r="E47" s="66"/>
    </row>
    <row r="48" spans="1:5" ht="15" customHeight="1" thickBot="1">
      <c r="A48" s="46">
        <f>E5/A46</f>
        <v>0.20926552777777782</v>
      </c>
      <c r="B48" s="64"/>
      <c r="C48" s="64"/>
      <c r="D48" s="67"/>
      <c r="E48" s="68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재료별 단가</vt:lpstr>
      <vt:lpstr>당근케익</vt:lpstr>
      <vt:lpstr>블루베리 몽타뉴</vt:lpstr>
      <vt:lpstr>애플 테레쟈</vt:lpstr>
      <vt:lpstr>그린티 라스베리 슬라이스</vt:lpstr>
      <vt:lpstr>파마코 타트렛</vt:lpstr>
      <vt:lpstr>피칸 갈레트쿠키</vt:lpstr>
      <vt:lpstr>마카롱</vt:lpstr>
      <vt:lpstr>리베라 리케어</vt:lpstr>
      <vt:lpstr>초코렛오렌지 필로우쿠키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최순천</dc:creator>
  <cp:lastModifiedBy>hp</cp:lastModifiedBy>
  <cp:lastPrinted>2012-12-05T11:37:17Z</cp:lastPrinted>
  <dcterms:created xsi:type="dcterms:W3CDTF">2012-07-29T05:39:06Z</dcterms:created>
  <dcterms:modified xsi:type="dcterms:W3CDTF">2012-12-07T00:12:02Z</dcterms:modified>
</cp:coreProperties>
</file>