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5" windowWidth="17955" windowHeight="11565" firstSheet="38" activeTab="50"/>
  </bookViews>
  <sheets>
    <sheet name="121101" sheetId="29" r:id="rId1"/>
    <sheet name="121102" sheetId="30" r:id="rId2"/>
    <sheet name="121103" sheetId="31" r:id="rId3"/>
    <sheet name="121104" sheetId="32" r:id="rId4"/>
    <sheet name="121105" sheetId="34" r:id="rId5"/>
    <sheet name="121106" sheetId="35" r:id="rId6"/>
    <sheet name="121107" sheetId="36" r:id="rId7"/>
    <sheet name="121108" sheetId="37" r:id="rId8"/>
    <sheet name="121109" sheetId="28" r:id="rId9"/>
    <sheet name="121110" sheetId="39" r:id="rId10"/>
    <sheet name="121111" sheetId="40" r:id="rId11"/>
    <sheet name="121112" sheetId="41" r:id="rId12"/>
    <sheet name="121113" sheetId="42" r:id="rId13"/>
    <sheet name="121114" sheetId="44" r:id="rId14"/>
    <sheet name="121115" sheetId="45" r:id="rId15"/>
    <sheet name="121116" sheetId="46" r:id="rId16"/>
    <sheet name="121117" sheetId="47" r:id="rId17"/>
    <sheet name="121118" sheetId="48" r:id="rId18"/>
    <sheet name="121119" sheetId="49" r:id="rId19"/>
    <sheet name="121120" sheetId="38" r:id="rId20"/>
    <sheet name="2012.12.1" sheetId="61" r:id="rId21"/>
    <sheet name="1202" sheetId="62" r:id="rId22"/>
    <sheet name="1203" sheetId="63" r:id="rId23"/>
    <sheet name="1204" sheetId="64" r:id="rId24"/>
    <sheet name="1205" sheetId="65" r:id="rId25"/>
    <sheet name="1206" sheetId="66" r:id="rId26"/>
    <sheet name="1207" sheetId="50" r:id="rId27"/>
    <sheet name="1208" sheetId="68" r:id="rId28"/>
    <sheet name="1209" sheetId="70" r:id="rId29"/>
    <sheet name="1210" sheetId="71" r:id="rId30"/>
    <sheet name="1211" sheetId="72" r:id="rId31"/>
    <sheet name="1212" sheetId="73" r:id="rId32"/>
    <sheet name="1213" sheetId="74" r:id="rId33"/>
    <sheet name="1214" sheetId="75" r:id="rId34"/>
    <sheet name="1215" sheetId="76" r:id="rId35"/>
    <sheet name="1216" sheetId="77" r:id="rId36"/>
    <sheet name="1217" sheetId="78" r:id="rId37"/>
    <sheet name="1218" sheetId="79" r:id="rId38"/>
    <sheet name="1219" sheetId="80" r:id="rId39"/>
    <sheet name="1220" sheetId="81" r:id="rId40"/>
    <sheet name="1221" sheetId="82" r:id="rId41"/>
    <sheet name="1222" sheetId="83" r:id="rId42"/>
    <sheet name="1223" sheetId="84" r:id="rId43"/>
    <sheet name="1224" sheetId="85" r:id="rId44"/>
    <sheet name="1225" sheetId="86" r:id="rId45"/>
    <sheet name="1226" sheetId="87" r:id="rId46"/>
    <sheet name="1227" sheetId="88" r:id="rId47"/>
    <sheet name="1228" sheetId="89" r:id="rId48"/>
    <sheet name="1229" sheetId="90" r:id="rId49"/>
    <sheet name="1230" sheetId="91" r:id="rId50"/>
    <sheet name="1231" sheetId="92" r:id="rId51"/>
    <sheet name="원본 " sheetId="67" r:id="rId52"/>
  </sheets>
  <calcPr calcId="125725"/>
</workbook>
</file>

<file path=xl/calcChain.xml><?xml version="1.0" encoding="utf-8"?>
<calcChain xmlns="http://schemas.openxmlformats.org/spreadsheetml/2006/main">
  <c r="B19" i="92"/>
  <c r="B19" i="91"/>
  <c r="B16" i="92"/>
  <c r="B14"/>
  <c r="B13"/>
  <c r="B8"/>
  <c r="B7"/>
  <c r="B4"/>
  <c r="B19" i="90"/>
  <c r="B16" i="91"/>
  <c r="B14"/>
  <c r="B13"/>
  <c r="B7"/>
  <c r="B8" s="1"/>
  <c r="B4"/>
  <c r="B16" i="90"/>
  <c r="B14"/>
  <c r="B13"/>
  <c r="B8"/>
  <c r="B7"/>
  <c r="B4"/>
  <c r="B19" i="89"/>
  <c r="B19" i="88"/>
  <c r="B19" i="87"/>
  <c r="B16" i="89"/>
  <c r="B14"/>
  <c r="B13"/>
  <c r="B8"/>
  <c r="B7"/>
  <c r="B4"/>
  <c r="B16" i="88"/>
  <c r="B14"/>
  <c r="B13"/>
  <c r="B8"/>
  <c r="B7"/>
  <c r="B4"/>
  <c r="B19" i="86"/>
  <c r="B16" i="87"/>
  <c r="B14"/>
  <c r="B13"/>
  <c r="B8"/>
  <c r="B7"/>
  <c r="B4"/>
  <c r="B19" i="85"/>
  <c r="B16" i="86"/>
  <c r="B14"/>
  <c r="B13"/>
  <c r="B7"/>
  <c r="B8" s="1"/>
  <c r="B4"/>
  <c r="B16" i="85"/>
  <c r="B14"/>
  <c r="B13"/>
  <c r="B7"/>
  <c r="B8" s="1"/>
  <c r="B4"/>
  <c r="B19" i="84"/>
  <c r="B19" i="83"/>
  <c r="B16" i="84"/>
  <c r="B14"/>
  <c r="B13"/>
  <c r="B8"/>
  <c r="B7"/>
  <c r="B4"/>
  <c r="B16" i="83"/>
  <c r="B14"/>
  <c r="B13"/>
  <c r="B8"/>
  <c r="B7"/>
  <c r="B4"/>
  <c r="B19" i="82"/>
  <c r="B16"/>
  <c r="B14"/>
  <c r="B13"/>
  <c r="B7"/>
  <c r="B8" s="1"/>
  <c r="B4"/>
  <c r="B19" i="81"/>
  <c r="B16" l="1"/>
  <c r="B14"/>
  <c r="B13"/>
  <c r="B8"/>
  <c r="B7"/>
  <c r="B4"/>
  <c r="B19" i="80"/>
  <c r="B19" i="79"/>
  <c r="B16" i="80" l="1"/>
  <c r="B14"/>
  <c r="B13"/>
  <c r="B8"/>
  <c r="B7"/>
  <c r="B4"/>
  <c r="B19" i="78"/>
  <c r="B16" i="79"/>
  <c r="B14"/>
  <c r="B13"/>
  <c r="B7"/>
  <c r="B8" s="1"/>
  <c r="B4"/>
  <c r="B16" i="78"/>
  <c r="B14"/>
  <c r="B13"/>
  <c r="B8"/>
  <c r="B7"/>
  <c r="B4"/>
  <c r="B19" i="77"/>
  <c r="B16"/>
  <c r="B14"/>
  <c r="B13"/>
  <c r="B7"/>
  <c r="B8" s="1"/>
  <c r="B4"/>
  <c r="B19" i="76"/>
  <c r="B16"/>
  <c r="B14"/>
  <c r="B13"/>
  <c r="B7"/>
  <c r="B8" s="1"/>
  <c r="B4"/>
  <c r="B19" i="75"/>
  <c r="B16" l="1"/>
  <c r="B14"/>
  <c r="B13"/>
  <c r="B8"/>
  <c r="B7"/>
  <c r="B4"/>
  <c r="B19" i="74"/>
  <c r="B19" i="73"/>
  <c r="B16" i="74"/>
  <c r="B14"/>
  <c r="B13"/>
  <c r="B7"/>
  <c r="B8" s="1"/>
  <c r="B4"/>
  <c r="B19" i="72"/>
  <c r="B19" i="71"/>
  <c r="B16" i="73" l="1"/>
  <c r="B14"/>
  <c r="B13"/>
  <c r="B8"/>
  <c r="B7"/>
  <c r="B4"/>
  <c r="B16" i="72"/>
  <c r="B14"/>
  <c r="B13"/>
  <c r="B8"/>
  <c r="B7"/>
  <c r="B4"/>
  <c r="B16" i="71"/>
  <c r="B14"/>
  <c r="B13"/>
  <c r="B8"/>
  <c r="B7"/>
  <c r="B4"/>
  <c r="B19" i="70"/>
  <c r="B16"/>
  <c r="B14"/>
  <c r="B13"/>
  <c r="B7"/>
  <c r="B8" s="1"/>
  <c r="B4"/>
  <c r="B19" i="68"/>
  <c r="B19" i="50"/>
  <c r="B16" i="68"/>
  <c r="B14"/>
  <c r="B13"/>
  <c r="B8"/>
  <c r="B7"/>
  <c r="B4"/>
  <c r="B16" i="67"/>
  <c r="B14"/>
  <c r="B13"/>
  <c r="B8"/>
  <c r="B7"/>
  <c r="B4"/>
  <c r="B19" i="66"/>
  <c r="B16"/>
  <c r="B14"/>
  <c r="B13"/>
  <c r="B7"/>
  <c r="B8" s="1"/>
  <c r="B4"/>
  <c r="B19" i="65"/>
  <c r="B19" i="64"/>
  <c r="B16" i="65"/>
  <c r="B14"/>
  <c r="B13"/>
  <c r="B7"/>
  <c r="B8" s="1"/>
  <c r="B4"/>
  <c r="B16" i="64"/>
  <c r="B14"/>
  <c r="B13"/>
  <c r="B8"/>
  <c r="B7"/>
  <c r="B4"/>
  <c r="B19" i="63"/>
  <c r="B19" i="62"/>
  <c r="B16" i="63" l="1"/>
  <c r="B14"/>
  <c r="B13"/>
  <c r="B8"/>
  <c r="B7"/>
  <c r="B4"/>
  <c r="B16" i="62"/>
  <c r="B14"/>
  <c r="B13"/>
  <c r="B7"/>
  <c r="B8" s="1"/>
  <c r="B4"/>
  <c r="B16" i="61"/>
  <c r="B14"/>
  <c r="B13"/>
  <c r="B7"/>
  <c r="B8" s="1"/>
  <c r="B4"/>
  <c r="B16" i="50"/>
  <c r="B14"/>
  <c r="B13"/>
  <c r="B8"/>
  <c r="B7"/>
  <c r="B4"/>
  <c r="B16" i="49"/>
  <c r="B14"/>
  <c r="B13"/>
  <c r="B8"/>
  <c r="B7"/>
  <c r="B4"/>
  <c r="B16" i="48"/>
  <c r="B14"/>
  <c r="B13"/>
  <c r="B7"/>
  <c r="B8" s="1"/>
  <c r="B4"/>
  <c r="B16" i="47"/>
  <c r="B14"/>
  <c r="B13"/>
  <c r="B7"/>
  <c r="B8" s="1"/>
  <c r="B4"/>
  <c r="B16" i="46"/>
  <c r="B14"/>
  <c r="B13"/>
  <c r="B7"/>
  <c r="B8" s="1"/>
  <c r="B4"/>
  <c r="B16" i="45"/>
  <c r="B14"/>
  <c r="B13"/>
  <c r="B8"/>
  <c r="B7"/>
  <c r="B4"/>
  <c r="B16" i="44"/>
  <c r="B14"/>
  <c r="B13"/>
  <c r="B8"/>
  <c r="B7"/>
  <c r="B4"/>
  <c r="B16" i="42"/>
  <c r="B14"/>
  <c r="B13"/>
  <c r="B8"/>
  <c r="B7"/>
  <c r="B4"/>
  <c r="B16" i="41"/>
  <c r="B14"/>
  <c r="B13"/>
  <c r="B8"/>
  <c r="B7"/>
  <c r="B4"/>
  <c r="B16" i="40"/>
  <c r="B14"/>
  <c r="B13"/>
  <c r="B8"/>
  <c r="B7"/>
  <c r="B4"/>
  <c r="B16" i="39"/>
  <c r="B14"/>
  <c r="B13"/>
  <c r="B7"/>
  <c r="B8" s="1"/>
  <c r="B4"/>
  <c r="B16" i="38"/>
  <c r="B14"/>
  <c r="B13"/>
  <c r="B8"/>
  <c r="B7"/>
  <c r="B4"/>
  <c r="B16" i="37"/>
  <c r="B14"/>
  <c r="B13"/>
  <c r="B8"/>
  <c r="B7"/>
  <c r="B4"/>
  <c r="B16" i="34"/>
  <c r="B16" i="36"/>
  <c r="B14"/>
  <c r="B13"/>
  <c r="B7"/>
  <c r="B8" s="1"/>
  <c r="B4"/>
  <c r="B16" i="35"/>
  <c r="B14"/>
  <c r="B13"/>
  <c r="B7"/>
  <c r="B8" s="1"/>
  <c r="B4"/>
  <c r="B14" i="34"/>
  <c r="B13"/>
  <c r="B7"/>
  <c r="B8" s="1"/>
  <c r="B4"/>
  <c r="B16" i="32"/>
  <c r="B14"/>
  <c r="B13"/>
  <c r="B7"/>
  <c r="B8" s="1"/>
  <c r="B4"/>
  <c r="B16" i="31"/>
  <c r="B14"/>
  <c r="B13"/>
  <c r="B7"/>
  <c r="B8" s="1"/>
  <c r="B4"/>
  <c r="B16" i="30"/>
  <c r="B14"/>
  <c r="B13"/>
  <c r="B7"/>
  <c r="B8" s="1"/>
  <c r="B4"/>
  <c r="B16" i="29"/>
  <c r="B14"/>
  <c r="B13"/>
  <c r="B7"/>
  <c r="B8" s="1"/>
  <c r="B4"/>
  <c r="B7" i="28"/>
  <c r="B8" s="1"/>
  <c r="B4"/>
  <c r="B16"/>
  <c r="B14"/>
  <c r="B13"/>
</calcChain>
</file>

<file path=xl/sharedStrings.xml><?xml version="1.0" encoding="utf-8"?>
<sst xmlns="http://schemas.openxmlformats.org/spreadsheetml/2006/main" count="2949" uniqueCount="487">
  <si>
    <t>BAKE HOUSE(Busan)DAILY REPORT</t>
    <phoneticPr fontId="3" type="noConversion"/>
  </si>
  <si>
    <t>Bakery</t>
    <phoneticPr fontId="3" type="noConversion"/>
  </si>
  <si>
    <t>Counter</t>
    <phoneticPr fontId="3" type="noConversion"/>
  </si>
  <si>
    <t>Bar</t>
    <phoneticPr fontId="3" type="noConversion"/>
  </si>
  <si>
    <t>Part Timer</t>
    <phoneticPr fontId="3" type="noConversion"/>
  </si>
  <si>
    <t xml:space="preserve">§ 보고 및 특이사항 </t>
    <phoneticPr fontId="3" type="noConversion"/>
  </si>
  <si>
    <t>Kitchen</t>
    <phoneticPr fontId="3" type="noConversion"/>
  </si>
  <si>
    <t>금일 총 매출</t>
    <phoneticPr fontId="3" type="noConversion"/>
  </si>
  <si>
    <t>실 매출액</t>
    <phoneticPr fontId="3" type="noConversion"/>
  </si>
  <si>
    <t>판매비율</t>
    <phoneticPr fontId="3" type="noConversion"/>
  </si>
  <si>
    <t>Ciabatta</t>
    <phoneticPr fontId="3" type="noConversion"/>
  </si>
  <si>
    <t>Levain</t>
    <phoneticPr fontId="3" type="noConversion"/>
  </si>
  <si>
    <t>SoftDrinks</t>
    <phoneticPr fontId="3" type="noConversion"/>
  </si>
  <si>
    <t>SetMenu</t>
    <phoneticPr fontId="3" type="noConversion"/>
  </si>
  <si>
    <t>Coffee. Tea</t>
    <phoneticPr fontId="3" type="noConversion"/>
  </si>
  <si>
    <t>FreshDrink</t>
    <phoneticPr fontId="3" type="noConversion"/>
  </si>
  <si>
    <t>Organic</t>
    <phoneticPr fontId="3" type="noConversion"/>
  </si>
  <si>
    <t>Jam</t>
    <phoneticPr fontId="3" type="noConversion"/>
  </si>
  <si>
    <t>%</t>
    <phoneticPr fontId="3" type="noConversion"/>
  </si>
  <si>
    <t>Hall</t>
    <phoneticPr fontId="3" type="noConversion"/>
  </si>
  <si>
    <t>휴무</t>
    <phoneticPr fontId="3" type="noConversion"/>
  </si>
  <si>
    <t>Lunch 매출</t>
    <phoneticPr fontId="3" type="noConversion"/>
  </si>
  <si>
    <t>Dinner 매출</t>
    <phoneticPr fontId="3" type="noConversion"/>
  </si>
  <si>
    <t>카드매출</t>
    <phoneticPr fontId="3" type="noConversion"/>
  </si>
  <si>
    <t>객단가</t>
    <phoneticPr fontId="3" type="noConversion"/>
  </si>
  <si>
    <t>할인, 쿠폰, 서비스</t>
    <phoneticPr fontId="3" type="noConversion"/>
  </si>
  <si>
    <t>현금매출</t>
    <phoneticPr fontId="3" type="noConversion"/>
  </si>
  <si>
    <t>객수</t>
    <phoneticPr fontId="3" type="noConversion"/>
  </si>
  <si>
    <t>2012년 누적매출</t>
    <phoneticPr fontId="3" type="noConversion"/>
  </si>
  <si>
    <t>월 목표매출 달성도</t>
    <phoneticPr fontId="3" type="noConversion"/>
  </si>
  <si>
    <r>
      <rPr>
        <b/>
        <sz val="11"/>
        <color rgb="FFC00000"/>
        <rFont val="맑은 고딕"/>
        <family val="3"/>
        <charset val="129"/>
        <scheme val="minor"/>
      </rPr>
      <t>전일합산</t>
    </r>
    <r>
      <rPr>
        <sz val="11"/>
        <color theme="1"/>
        <rFont val="맑은 고딕"/>
        <family val="2"/>
        <charset val="129"/>
        <scheme val="minor"/>
      </rPr>
      <t>/</t>
    </r>
    <r>
      <rPr>
        <b/>
        <sz val="11"/>
        <color theme="1"/>
        <rFont val="맑은 고딕"/>
        <family val="3"/>
        <charset val="129"/>
        <scheme val="minor"/>
      </rPr>
      <t>금일합산</t>
    </r>
    <phoneticPr fontId="3" type="noConversion"/>
  </si>
  <si>
    <t>금일매출</t>
    <phoneticPr fontId="3" type="noConversion"/>
  </si>
  <si>
    <t>Water</t>
    <phoneticPr fontId="3" type="noConversion"/>
  </si>
  <si>
    <t>BakeItem</t>
    <phoneticPr fontId="3" type="noConversion"/>
  </si>
  <si>
    <t>%</t>
    <phoneticPr fontId="3" type="noConversion"/>
  </si>
  <si>
    <t>11월 목표매출</t>
    <phoneticPr fontId="3" type="noConversion"/>
  </si>
  <si>
    <t>11월 전일합산매출</t>
    <phoneticPr fontId="3" type="noConversion"/>
  </si>
  <si>
    <t>11월 금일합산매출</t>
    <phoneticPr fontId="3" type="noConversion"/>
  </si>
  <si>
    <t>최현정,이현숙</t>
    <phoneticPr fontId="3" type="noConversion"/>
  </si>
  <si>
    <t>장상민,윤소리</t>
    <phoneticPr fontId="3" type="noConversion"/>
  </si>
  <si>
    <t>*마늘빵을 시연하였습니다.차별화를위해 파슬리 대신 바질을 넣었는데 향이 너무센것같습니다.</t>
    <phoneticPr fontId="3" type="noConversion"/>
  </si>
  <si>
    <t>*단팥죽을 시연하였습니다.절판은 체에거르고 절반은 알갱이를 살리고 되기를 맞추기위해 첩쌀가루를 넣엇습니다.찹쌀의 양은 줄이거나 안넣어도 될것같습니다.</t>
    <phoneticPr fontId="3" type="noConversion"/>
  </si>
  <si>
    <t>김성기</t>
    <phoneticPr fontId="3" type="noConversion"/>
  </si>
  <si>
    <t>김호중</t>
    <phoneticPr fontId="3" type="noConversion"/>
  </si>
  <si>
    <t>이지원, 박현미</t>
    <phoneticPr fontId="3" type="noConversion"/>
  </si>
  <si>
    <t>*파니니와 판체로티의 판매율이 23%로 높게 집계되었습니다. 특히 외국손님들에게 파니니가 많은 인기를 얻고 있습니다.</t>
    <phoneticPr fontId="3" type="noConversion"/>
  </si>
  <si>
    <t>이현숙</t>
    <phoneticPr fontId="3" type="noConversion"/>
  </si>
  <si>
    <t>최현정,장상민,윤소리</t>
    <phoneticPr fontId="3" type="noConversion"/>
  </si>
  <si>
    <t>*팥죽 시연후 팥알갱이만 더있게 끓이면 제품으로 낼수있을것같습니다.</t>
    <phoneticPr fontId="3" type="noConversion"/>
  </si>
  <si>
    <t>2012.11.1(목)</t>
    <phoneticPr fontId="3" type="noConversion"/>
  </si>
  <si>
    <t>2012.11.2(금)</t>
    <phoneticPr fontId="3" type="noConversion"/>
  </si>
  <si>
    <t>박현미</t>
    <phoneticPr fontId="3" type="noConversion"/>
  </si>
  <si>
    <t>김호중</t>
    <phoneticPr fontId="3" type="noConversion"/>
  </si>
  <si>
    <t>김성기, 이지원</t>
    <phoneticPr fontId="3" type="noConversion"/>
  </si>
  <si>
    <t>김진선</t>
    <phoneticPr fontId="3" type="noConversion"/>
  </si>
  <si>
    <t>*파트타임 김진선(21)양이 첫 출근하였습니다.</t>
    <phoneticPr fontId="3" type="noConversion"/>
  </si>
  <si>
    <t xml:space="preserve">*3일부터 새로 판매되는 신규빵 세가지에 대하여 김호중주임과 최현정주임이 미팅을 하였습니다. 네임, 가격, 배치에 대하여 의견을 교류하였습니다. </t>
    <phoneticPr fontId="3" type="noConversion"/>
  </si>
  <si>
    <t>*자세한 사항은 최현정주임이 대표님께 문자와 푸드디스커버리 게시판을 통해 보고할 예정입니다.</t>
    <phoneticPr fontId="3" type="noConversion"/>
  </si>
  <si>
    <t>윤소리</t>
    <phoneticPr fontId="3" type="noConversion"/>
  </si>
  <si>
    <t>최현정,이현숙,장상민</t>
    <phoneticPr fontId="3" type="noConversion"/>
  </si>
  <si>
    <t>장상민</t>
    <phoneticPr fontId="3" type="noConversion"/>
  </si>
  <si>
    <t>최현정,이현숙,윤소리</t>
    <phoneticPr fontId="3" type="noConversion"/>
  </si>
  <si>
    <t xml:space="preserve">*콩바라기,치즈의 품격,곡물깜파뉴를  시연,판매하였습니다. </t>
    <phoneticPr fontId="3" type="noConversion"/>
  </si>
  <si>
    <t>*단팥죽의 팥알갱이를 늘려서 끓였습니다.직원 시식후 평가가 좋았습니다.</t>
    <phoneticPr fontId="3" type="noConversion"/>
  </si>
  <si>
    <t>*하드롤를 주문 판매하였습니다.</t>
    <phoneticPr fontId="3" type="noConversion"/>
  </si>
  <si>
    <t>*신제품의 가격 변동하였습니다.</t>
    <phoneticPr fontId="3" type="noConversion"/>
  </si>
  <si>
    <t>*윤소리사원에게 초코쿠키만드는 방법을 교육하였습니다.</t>
    <phoneticPr fontId="3" type="noConversion"/>
  </si>
  <si>
    <t>*믹싱볼의 고리가 떨어져 A/S를 요청하여 방문하기로하였습니다.</t>
    <phoneticPr fontId="3" type="noConversion"/>
  </si>
  <si>
    <t>김호중, 이지원</t>
    <phoneticPr fontId="3" type="noConversion"/>
  </si>
  <si>
    <t>김성기, 박현미</t>
    <phoneticPr fontId="3" type="noConversion"/>
  </si>
  <si>
    <t>김진선</t>
    <phoneticPr fontId="3" type="noConversion"/>
  </si>
  <si>
    <t>*치즈의 품격만을 판매하였습니다. 나머지 두 제품은 시연만하였으며, 내일부터 판매할 예정입니다.</t>
    <phoneticPr fontId="3" type="noConversion"/>
  </si>
  <si>
    <t>2012.11.4(일)</t>
    <phoneticPr fontId="3" type="noConversion"/>
  </si>
  <si>
    <t>2012.11.3(토)</t>
    <phoneticPr fontId="3" type="noConversion"/>
  </si>
  <si>
    <t>김성기</t>
    <phoneticPr fontId="3" type="noConversion"/>
  </si>
  <si>
    <t>김호중</t>
    <phoneticPr fontId="3" type="noConversion"/>
  </si>
  <si>
    <t>이지원, 박현미</t>
    <phoneticPr fontId="3" type="noConversion"/>
  </si>
  <si>
    <t>*외국손님들께서 하드롤에 대한 문의를 많이 해주시고 계십니다. 그때마다 특별 주문생산을 하여 판매를 하고 있습니다. 금일은 단골손님이신 권순정님과 지인분들께서 70ea를 미리 주문해주셔서 판매하였습니다.</t>
    <phoneticPr fontId="3" type="noConversion"/>
  </si>
  <si>
    <t>*신제품이 출시되면서 검정콩 바게트는 생산을 중단하였으며, 스위트칩은 재고가 소진될때까지만 판매할 예정입니다.</t>
    <phoneticPr fontId="3" type="noConversion"/>
  </si>
  <si>
    <t>최현정.장상민</t>
    <phoneticPr fontId="3" type="noConversion"/>
  </si>
  <si>
    <t>윤소리.이현숙</t>
    <phoneticPr fontId="3" type="noConversion"/>
  </si>
  <si>
    <t>*스콘3개.치즈에품격1개.감자1개.시금치1개.크리스피    10개.올리브치아바타1개 주문으로 주문자의 재 주문률이 증가하였습니다.</t>
    <phoneticPr fontId="3" type="noConversion"/>
  </si>
  <si>
    <t xml:space="preserve">*믹싱볼 복스통 연결고리 요접후 사용가능해졌습니다.      *도우컨 경첩파손되어 교체하였습니다.              </t>
    <phoneticPr fontId="3" type="noConversion"/>
  </si>
  <si>
    <t>최현정</t>
    <phoneticPr fontId="3" type="noConversion"/>
  </si>
  <si>
    <t>장상민.이현숙</t>
    <phoneticPr fontId="3" type="noConversion"/>
  </si>
  <si>
    <t>윤소리</t>
    <phoneticPr fontId="3" type="noConversion"/>
  </si>
  <si>
    <t>*이현숙사원의 미비된 도우칼집내기,발효점 보기등을 교육하였습니다.</t>
    <phoneticPr fontId="3" type="noConversion"/>
  </si>
  <si>
    <t>2012.11.5(월)</t>
    <phoneticPr fontId="3" type="noConversion"/>
  </si>
  <si>
    <t>김성기</t>
    <phoneticPr fontId="3" type="noConversion"/>
  </si>
  <si>
    <t>김호중</t>
    <phoneticPr fontId="3" type="noConversion"/>
  </si>
  <si>
    <t>이지원, 박현미</t>
    <phoneticPr fontId="3" type="noConversion"/>
  </si>
  <si>
    <t xml:space="preserve">*김호중주임 주관하에 설탕, 레몬, 바닐라 시럽등의 제조방법과 보관법에 대하여 홀미팅을 하였습니다. </t>
    <phoneticPr fontId="3" type="noConversion"/>
  </si>
  <si>
    <t>2012.11.6(화)</t>
    <phoneticPr fontId="3" type="noConversion"/>
  </si>
  <si>
    <t>박현미</t>
    <phoneticPr fontId="3" type="noConversion"/>
  </si>
  <si>
    <t>김성기, 이지원</t>
    <phoneticPr fontId="3" type="noConversion"/>
  </si>
  <si>
    <t>*김호중주임, 박현미, 장상민, 윤소리사원은 해운대에 위치한 옵스, 아르보, 동래구에 있는 모모스카페 시장조사를 다녀왔습니다.</t>
    <phoneticPr fontId="3" type="noConversion"/>
  </si>
  <si>
    <t>*큰 특징적인 아이템을 발견하지는 못했지만, 모모스에서 시음했던 유자스무디가 괜찮았습니다. 단맛을 조금 보완해서 테스팅을 진행할 예정입니다.</t>
    <phoneticPr fontId="3" type="noConversion"/>
  </si>
  <si>
    <t>이지원</t>
    <phoneticPr fontId="3" type="noConversion"/>
  </si>
  <si>
    <t>김호중</t>
    <phoneticPr fontId="3" type="noConversion"/>
  </si>
  <si>
    <t>김성기, 박현미</t>
    <phoneticPr fontId="3" type="noConversion"/>
  </si>
  <si>
    <t>*최현정주임, 이지원, 김성기, 이현숙사원은 서면에 위치한 파니니식당, 네모네이블 시식을 다녀왔습니다.</t>
    <phoneticPr fontId="3" type="noConversion"/>
  </si>
  <si>
    <t>2012.11.7(수)</t>
    <phoneticPr fontId="3" type="noConversion"/>
  </si>
  <si>
    <t>최현정,장상민</t>
    <phoneticPr fontId="3" type="noConversion"/>
  </si>
  <si>
    <t>윤소리</t>
    <phoneticPr fontId="3" type="noConversion"/>
  </si>
  <si>
    <t>윤소리</t>
    <phoneticPr fontId="3" type="noConversion"/>
  </si>
  <si>
    <t>최현정,장상민</t>
    <phoneticPr fontId="3" type="noConversion"/>
  </si>
  <si>
    <t>이현숙</t>
    <phoneticPr fontId="3" type="noConversion"/>
  </si>
  <si>
    <t>*신제품 판매률 저하로 데코레이션 변경을 통해 판매률이 낳아졌습니다.</t>
    <phoneticPr fontId="3" type="noConversion"/>
  </si>
  <si>
    <t>*시장조사 다녀와 Kitchen &amp; Hall 임직원들의 의견을 모와 제품 개발을 준비하기로 하였습니다.</t>
    <phoneticPr fontId="3" type="noConversion"/>
  </si>
  <si>
    <t>2012.11.08(목)</t>
    <phoneticPr fontId="3" type="noConversion"/>
  </si>
  <si>
    <t>박현미</t>
    <phoneticPr fontId="3" type="noConversion"/>
  </si>
  <si>
    <t>김호중</t>
    <phoneticPr fontId="3" type="noConversion"/>
  </si>
  <si>
    <t>김성기, 이지원</t>
    <phoneticPr fontId="3" type="noConversion"/>
  </si>
  <si>
    <t>*김호중주임은 메르까토 김소영사원에게 품목별 매출분석에 대하여 교육하였습니다.</t>
    <phoneticPr fontId="3" type="noConversion"/>
  </si>
  <si>
    <t>*내일부터 재고량을 줄이기 위해 생산을 최소화하는 방법에 대하여 김호중주임과 최현정주임이 미팅을 하였습니다.</t>
    <phoneticPr fontId="3" type="noConversion"/>
  </si>
  <si>
    <t>*박현미 사원과 초등6학년 어린이들의 쿠킹클레스를 진행하였습니다</t>
    <phoneticPr fontId="3" type="noConversion"/>
  </si>
  <si>
    <t>*단팥죽 시연후 어제보다는 빛깔이 좋아졌습니다</t>
    <phoneticPr fontId="3" type="noConversion"/>
  </si>
  <si>
    <t>*이현숙 사원에게 피칸 타르트만드는 법을 교육하였습니다</t>
    <phoneticPr fontId="3" type="noConversion"/>
  </si>
  <si>
    <t>*쿠키세트를 시연하였습니다.</t>
    <phoneticPr fontId="3" type="noConversion"/>
  </si>
  <si>
    <t>*다쿠와즈케익을 생산하였습니다.</t>
    <phoneticPr fontId="3" type="noConversion"/>
  </si>
  <si>
    <t>*피칸과다쿠와즈케익을 메르까토에서 판매 연계하기로하였습니다.</t>
    <phoneticPr fontId="3" type="noConversion"/>
  </si>
  <si>
    <t>2012.11.09(금)</t>
    <phoneticPr fontId="3" type="noConversion"/>
  </si>
  <si>
    <t>김호중</t>
    <phoneticPr fontId="3" type="noConversion"/>
  </si>
  <si>
    <t>이지원, 김성기, 박현미</t>
    <phoneticPr fontId="3" type="noConversion"/>
  </si>
  <si>
    <t>김진선</t>
    <phoneticPr fontId="3" type="noConversion"/>
  </si>
  <si>
    <t>*일시적으로 입고가 안되었던 자몽이 다시 입고되어 금일부터 자몽에이드 판매를 시작하였습니다.</t>
    <phoneticPr fontId="3" type="noConversion"/>
  </si>
  <si>
    <t>2012.11.10.(토)</t>
    <phoneticPr fontId="3" type="noConversion"/>
  </si>
  <si>
    <t>이지원</t>
    <phoneticPr fontId="3" type="noConversion"/>
  </si>
  <si>
    <t>김성기, 박현미</t>
    <phoneticPr fontId="3" type="noConversion"/>
  </si>
  <si>
    <t>*금일 런치와 디너타임 모두 꾸준히 손님들이 입점해주셨습니다.</t>
    <phoneticPr fontId="3" type="noConversion"/>
  </si>
  <si>
    <t>2012.11.11.(일)</t>
    <phoneticPr fontId="3" type="noConversion"/>
  </si>
  <si>
    <t>김성기</t>
    <phoneticPr fontId="3" type="noConversion"/>
  </si>
  <si>
    <t>이지원, 박현미</t>
    <phoneticPr fontId="3" type="noConversion"/>
  </si>
  <si>
    <t>*최근에 카라멜 마끼아토, 바닐라 라떼등의 단맛의 커피를 찾는 손님들이 꾸준히 계십니다.</t>
    <phoneticPr fontId="3" type="noConversion"/>
  </si>
  <si>
    <t>이현숙</t>
    <phoneticPr fontId="3" type="noConversion"/>
  </si>
  <si>
    <t>* 금일 브레첼과 무화과 천연빵,감자칩의 판매율이 좋아져 생산량을 늘렸습니다.</t>
    <phoneticPr fontId="3" type="noConversion"/>
  </si>
  <si>
    <t>2012.11.13(화)</t>
    <phoneticPr fontId="3" type="noConversion"/>
  </si>
  <si>
    <t>2012.11.12.(월)</t>
    <phoneticPr fontId="3" type="noConversion"/>
  </si>
  <si>
    <t>김성기</t>
    <phoneticPr fontId="3" type="noConversion"/>
  </si>
  <si>
    <t>김호중</t>
    <phoneticPr fontId="3" type="noConversion"/>
  </si>
  <si>
    <t>이지원</t>
    <phoneticPr fontId="3" type="noConversion"/>
  </si>
  <si>
    <t>*쿠키세트의 가격은 만원으로 정하였습니다.</t>
    <phoneticPr fontId="3" type="noConversion"/>
  </si>
  <si>
    <t>*영업 시간은 월~목 밤10시, 금~일 밤11시까지하는 것으로 정하였습니다.</t>
    <phoneticPr fontId="3" type="noConversion"/>
  </si>
  <si>
    <t xml:space="preserve">*불은 내부등은 다 소등하며, 외부등 4개만 켜놓는것으로 정하였으며. 나머지 등은 메르까토 영업종료후 같이 소등하는것으로 정하였습니다. </t>
    <phoneticPr fontId="3" type="noConversion"/>
  </si>
  <si>
    <t>*크리스피 판매량이 많아지면서 크리스피를 밀수있는 기계가 필요하여품의서를 작성하였습니다.</t>
    <phoneticPr fontId="3" type="noConversion"/>
  </si>
  <si>
    <t>이현숙</t>
    <phoneticPr fontId="3" type="noConversion"/>
  </si>
  <si>
    <t>최현정,장상민,윤소리</t>
    <phoneticPr fontId="3" type="noConversion"/>
  </si>
  <si>
    <t>*크리스피50개 주문이 있습니다.</t>
    <phoneticPr fontId="3" type="noConversion"/>
  </si>
  <si>
    <t>2012.11.14(수)</t>
    <phoneticPr fontId="3" type="noConversion"/>
  </si>
  <si>
    <t>김호중</t>
    <phoneticPr fontId="3" type="noConversion"/>
  </si>
  <si>
    <t>*오가닉, 탄산음료 제품중 판매실적이 부진한 제품을 선별하여 송실장에게 보고하였습니다.</t>
    <phoneticPr fontId="3" type="noConversion"/>
  </si>
  <si>
    <t>*금일 매출을 포함하여 베이크하우스 누적매출 1억을 달성하였습니다.</t>
    <phoneticPr fontId="3" type="noConversion"/>
  </si>
  <si>
    <t>이지원</t>
    <phoneticPr fontId="3" type="noConversion"/>
  </si>
  <si>
    <t>이지원</t>
    <phoneticPr fontId="3" type="noConversion"/>
  </si>
  <si>
    <t>김호중, 김성기</t>
    <phoneticPr fontId="3" type="noConversion"/>
  </si>
  <si>
    <t>*이지원사원은 네임택을 새로 작성하였습니다. 내일부터 바꿀 예정입니다.</t>
    <phoneticPr fontId="3" type="noConversion"/>
  </si>
  <si>
    <t>*단골 고객님이신 서울 하왕십리에 거주하시는 박종택님께서 내일 아몬드크리스피 50ea,큐브커스타드 5ea를 택배로 요청, 주문해주셨습니다.</t>
    <phoneticPr fontId="3" type="noConversion"/>
  </si>
  <si>
    <t>*금일 전도금 사용 금액은 택시비(은행)8,500원, 잉크구입비 106,500원, 허브티 7ea 80,000원, 총 195,000원입니다.</t>
    <phoneticPr fontId="3" type="noConversion"/>
  </si>
  <si>
    <t>2012.11.15 (목)</t>
    <phoneticPr fontId="3" type="noConversion"/>
  </si>
  <si>
    <t>*패키지가 와서 쿠키를 생산하였습니다. 스콘셋트는 다음주중으로 하도록하겠습니다.</t>
    <phoneticPr fontId="3" type="noConversion"/>
  </si>
  <si>
    <t>*원가절감을 위하여 좌동시장에 다녀왔습니다.팥이 반여에서 비해 저렴하고 배달이 가능하여 직접 사다 쓰는게 좋겠습니다.반여 kg당 18000원 좌동시장 14000~16000원입니다.</t>
    <phoneticPr fontId="3" type="noConversion"/>
  </si>
  <si>
    <t>김성기</t>
    <phoneticPr fontId="3" type="noConversion"/>
  </si>
  <si>
    <t>김호중, 이지원</t>
    <phoneticPr fontId="3" type="noConversion"/>
  </si>
  <si>
    <t>*새로 바뀐 유니폼 상의를 금일 저녁부터 착용하였습니다.</t>
    <phoneticPr fontId="3" type="noConversion"/>
  </si>
  <si>
    <t>*최근 오후 6시~8시 타임이 일시적으로 손님들 방문이 줄고 있습니다.</t>
    <phoneticPr fontId="3" type="noConversion"/>
  </si>
  <si>
    <t>*쿠키만들기진행후 아이들이 파니니를 식사로 하셨습니다.</t>
    <phoneticPr fontId="3" type="noConversion"/>
  </si>
  <si>
    <t>*소세지빵에관련 소시지를 테스팅중입니다</t>
    <phoneticPr fontId="3" type="noConversion"/>
  </si>
  <si>
    <t>*단팥죽을 목요일부터 시행하기로 하였습니다.</t>
    <phoneticPr fontId="3" type="noConversion"/>
  </si>
  <si>
    <t>윤소리</t>
    <phoneticPr fontId="3" type="noConversion"/>
  </si>
  <si>
    <t>최현정,장상민,이현숙</t>
    <phoneticPr fontId="3" type="noConversion"/>
  </si>
  <si>
    <t>2012.11.16(금)</t>
    <phoneticPr fontId="3" type="noConversion"/>
  </si>
  <si>
    <t>%</t>
    <phoneticPr fontId="3" type="noConversion"/>
  </si>
  <si>
    <t>김호중</t>
    <phoneticPr fontId="3" type="noConversion"/>
  </si>
  <si>
    <t>이지원, 김성기</t>
    <phoneticPr fontId="3" type="noConversion"/>
  </si>
  <si>
    <t>*레몬티, 자몽티, 단팥죽 메뉴의 POP작업이 완료되는데로 판매를 진행할 예정입니다.</t>
    <phoneticPr fontId="3" type="noConversion"/>
  </si>
  <si>
    <t>최현정</t>
    <phoneticPr fontId="3" type="noConversion"/>
  </si>
  <si>
    <t>장상민,윤소리</t>
    <phoneticPr fontId="3" type="noConversion"/>
  </si>
  <si>
    <t>이현숙</t>
    <phoneticPr fontId="3" type="noConversion"/>
  </si>
  <si>
    <t>주말 토,일 전주대비 판젤로띠 파니니 판매률이 늘어 생산량도 늘고 윤소리 사원 생산성도 좋아졌습니다.</t>
    <phoneticPr fontId="3" type="noConversion"/>
  </si>
  <si>
    <t>2012.11.17(토)</t>
    <phoneticPr fontId="3" type="noConversion"/>
  </si>
  <si>
    <t>2012.11.18(일)</t>
    <phoneticPr fontId="3" type="noConversion"/>
  </si>
  <si>
    <t>이성렬</t>
    <phoneticPr fontId="3" type="noConversion"/>
  </si>
  <si>
    <t>김호중</t>
    <phoneticPr fontId="3" type="noConversion"/>
  </si>
  <si>
    <t>이지원, 김성기</t>
    <phoneticPr fontId="3" type="noConversion"/>
  </si>
  <si>
    <t>*조각케이크 (치즈,헤이즐넛)를 저녁부터 판매하기 시작하였습니다. 포장할 수 있는 조각케이크 상자를 신사점에서 받을 수 있도록 부탁드리겠습니다.</t>
    <phoneticPr fontId="3" type="noConversion"/>
  </si>
  <si>
    <t>*쿠키세트(10,000) 판매가 좋은 반응을 얻고 있습니다.</t>
    <phoneticPr fontId="3" type="noConversion"/>
  </si>
  <si>
    <t>*금일 전도금 사용내역은 잉크충전 8,000원 베이크 홀 유니폼 구입비 448,800원 입니다.</t>
    <phoneticPr fontId="3" type="noConversion"/>
  </si>
  <si>
    <t>DrinkItem</t>
    <phoneticPr fontId="3" type="noConversion"/>
  </si>
  <si>
    <t>이성렬</t>
    <phoneticPr fontId="3" type="noConversion"/>
  </si>
  <si>
    <t>김호중</t>
    <phoneticPr fontId="3" type="noConversion"/>
  </si>
  <si>
    <t>이지원, 김성기</t>
    <phoneticPr fontId="3" type="noConversion"/>
  </si>
  <si>
    <t>*디저트 판매율이 좋았습니다. 치즈케익은 재고없이 판매 완료하였습니다.</t>
    <phoneticPr fontId="3" type="noConversion"/>
  </si>
  <si>
    <t>*어제부터 파니니, 판제로티 판매시간을 오전9시부터 오후8시까지로 변경하였습니다.</t>
    <phoneticPr fontId="3" type="noConversion"/>
  </si>
  <si>
    <t>2012.11.19(월)</t>
    <phoneticPr fontId="3" type="noConversion"/>
  </si>
  <si>
    <t>이현숙</t>
    <phoneticPr fontId="3" type="noConversion"/>
  </si>
  <si>
    <t>아침시간 판젤로띠, 파니니 찾는 고객수 증가로 생산을 많이 하였습니다.</t>
    <phoneticPr fontId="3" type="noConversion"/>
  </si>
  <si>
    <t>윤소리 사원과 이현숙 사원의 생산성이 높아졌습니다.</t>
    <phoneticPr fontId="3" type="noConversion"/>
  </si>
  <si>
    <t>이현숙</t>
    <phoneticPr fontId="3" type="noConversion"/>
  </si>
  <si>
    <t>최현정,장상민,윤소리</t>
    <phoneticPr fontId="3" type="noConversion"/>
  </si>
  <si>
    <t>*단팥죽 레시피보고</t>
    <phoneticPr fontId="3" type="noConversion"/>
  </si>
  <si>
    <t>*브레첼주문10개,피칸타르트 미니사이즈제작</t>
    <phoneticPr fontId="3" type="noConversion"/>
  </si>
  <si>
    <t>피칸타르트,쿠키생산하여 블루독행사보냄</t>
    <phoneticPr fontId="3" type="noConversion"/>
  </si>
  <si>
    <t>%</t>
    <phoneticPr fontId="3" type="noConversion"/>
  </si>
  <si>
    <t>김호중</t>
    <phoneticPr fontId="3" type="noConversion"/>
  </si>
  <si>
    <t>이지원</t>
    <phoneticPr fontId="3" type="noConversion"/>
  </si>
  <si>
    <t>김성기, 이성렬</t>
    <phoneticPr fontId="3" type="noConversion"/>
  </si>
  <si>
    <t>*이성렬사원 베이크하우스 첫 출근하였습니다.</t>
    <phoneticPr fontId="3" type="noConversion"/>
  </si>
  <si>
    <t>*셋트메뉴의 판매율이 점점 높아지고 있습니다.</t>
    <phoneticPr fontId="3" type="noConversion"/>
  </si>
  <si>
    <t>2012.11.20(화)</t>
    <phoneticPr fontId="3" type="noConversion"/>
  </si>
  <si>
    <t>김성기</t>
    <phoneticPr fontId="3" type="noConversion"/>
  </si>
  <si>
    <t>김호중</t>
    <phoneticPr fontId="3" type="noConversion"/>
  </si>
  <si>
    <t>이지원, 이성렬</t>
    <phoneticPr fontId="3" type="noConversion"/>
  </si>
  <si>
    <t xml:space="preserve">*이성렬사원이 빠르게 적응하려고 노력하고 있습니다. </t>
    <phoneticPr fontId="3" type="noConversion"/>
  </si>
  <si>
    <t xml:space="preserve">*12월 8일, 10명 본사 쿠킹클래스 예약이 들어왔습니다. </t>
    <phoneticPr fontId="3" type="noConversion"/>
  </si>
  <si>
    <t>2012.12.1.(토)</t>
    <phoneticPr fontId="3" type="noConversion"/>
  </si>
  <si>
    <t>12월 목표매출</t>
    <phoneticPr fontId="3" type="noConversion"/>
  </si>
  <si>
    <t>12월 전일합산매출</t>
    <phoneticPr fontId="3" type="noConversion"/>
  </si>
  <si>
    <t>12월 금일합산매출</t>
    <phoneticPr fontId="3" type="noConversion"/>
  </si>
  <si>
    <t>윤소리</t>
    <phoneticPr fontId="3" type="noConversion"/>
  </si>
  <si>
    <t>최현정</t>
    <phoneticPr fontId="3" type="noConversion"/>
  </si>
  <si>
    <t>이성렬</t>
    <phoneticPr fontId="3" type="noConversion"/>
  </si>
  <si>
    <t>김호중</t>
    <phoneticPr fontId="3" type="noConversion"/>
  </si>
  <si>
    <t>김성기,이지원,이준희</t>
    <phoneticPr fontId="3" type="noConversion"/>
  </si>
  <si>
    <t>*이창수제과장 첫 출근하였습니다. 최현정주임과 국제시장을 방문하여 신제품에 사용할 도구를 구입하였습니다.</t>
    <phoneticPr fontId="3" type="noConversion"/>
  </si>
  <si>
    <t>*이준희사원 첫 출근하였습니다.</t>
    <phoneticPr fontId="3" type="noConversion"/>
  </si>
  <si>
    <t>*매일유업과 첫 거래를 하여 우유를 납품받았습니다.</t>
    <phoneticPr fontId="3" type="noConversion"/>
  </si>
  <si>
    <t>%</t>
    <phoneticPr fontId="3" type="noConversion"/>
  </si>
  <si>
    <t>DrinkItem</t>
    <phoneticPr fontId="3" type="noConversion"/>
  </si>
  <si>
    <t>2012.12.2.(일)</t>
    <phoneticPr fontId="3" type="noConversion"/>
  </si>
  <si>
    <t>김호중, 이성렬</t>
    <phoneticPr fontId="3" type="noConversion"/>
  </si>
  <si>
    <t>이지원, 이준희</t>
    <phoneticPr fontId="3" type="noConversion"/>
  </si>
  <si>
    <t>*이준희사원에게 기본포장방법과 에스프레소 추출방법에 대하여 교육하였습니다.</t>
    <phoneticPr fontId="3" type="noConversion"/>
  </si>
  <si>
    <t>장상민,윤소리</t>
    <phoneticPr fontId="3" type="noConversion"/>
  </si>
  <si>
    <t>이창수,최현정,이현숙</t>
    <phoneticPr fontId="3" type="noConversion"/>
  </si>
  <si>
    <t>이창수,장상민,이현숙</t>
    <phoneticPr fontId="3" type="noConversion"/>
  </si>
  <si>
    <t>이창수,최현정</t>
    <phoneticPr fontId="3" type="noConversion"/>
  </si>
  <si>
    <t>이현숙,윤소리</t>
    <phoneticPr fontId="3" type="noConversion"/>
  </si>
  <si>
    <t>이창수 제과장님과 레시피를 정리하고 앞으로 할 제품에대한 설명을 들었습니다.</t>
    <phoneticPr fontId="3" type="noConversion"/>
  </si>
  <si>
    <t>이창수 제과장님 지휘에 새로운 제품을 하였습니다.모두들 퇴근시간 이후까지도 함께하는 열정을 보였습니다.</t>
    <phoneticPr fontId="3" type="noConversion"/>
  </si>
  <si>
    <t>빵 일폐기량</t>
    <phoneticPr fontId="3" type="noConversion"/>
  </si>
  <si>
    <t>2012.12.3.(월)</t>
    <phoneticPr fontId="3" type="noConversion"/>
  </si>
  <si>
    <t>김호중, 이성렬</t>
    <phoneticPr fontId="3" type="noConversion"/>
  </si>
  <si>
    <t>이준희, 이지원, 김성기</t>
    <phoneticPr fontId="3" type="noConversion"/>
  </si>
  <si>
    <t>*내일 있을 전체미팅 관련하여 11월 매출분석과 12월 진행사항에 대하여 김호중주임과 최현정주임이 미팅을 하였습니다.</t>
    <phoneticPr fontId="3" type="noConversion"/>
  </si>
  <si>
    <t>2012.12.4.(화)</t>
    <phoneticPr fontId="3" type="noConversion"/>
  </si>
  <si>
    <t>김성기, 이준희</t>
    <phoneticPr fontId="3" type="noConversion"/>
  </si>
  <si>
    <t>*오전 10시부터 남지배인 주관하에 베이크하우스 12월전체미팅을 가졌습니다.</t>
    <phoneticPr fontId="3" type="noConversion"/>
  </si>
  <si>
    <t>이현숙</t>
    <phoneticPr fontId="3" type="noConversion"/>
  </si>
  <si>
    <t>최현정,장상민</t>
    <phoneticPr fontId="3" type="noConversion"/>
  </si>
  <si>
    <t>이창수,윤소리</t>
    <phoneticPr fontId="3" type="noConversion"/>
  </si>
  <si>
    <t>*소세지빵 구입후 식시및 평가 (제과장님 지휘하에 추후개발계획)</t>
    <phoneticPr fontId="3" type="noConversion"/>
  </si>
  <si>
    <t>*케익류 및 마카롱 제품 시연중(직원 모두 밤늦도록 참여 동참하였습니다.)</t>
    <phoneticPr fontId="3" type="noConversion"/>
  </si>
  <si>
    <t>최현정</t>
    <phoneticPr fontId="3" type="noConversion"/>
  </si>
  <si>
    <t>장상민,이현숙</t>
    <phoneticPr fontId="3" type="noConversion"/>
  </si>
  <si>
    <t>이지원</t>
    <phoneticPr fontId="3" type="noConversion"/>
  </si>
  <si>
    <t>김호중</t>
    <phoneticPr fontId="3" type="noConversion"/>
  </si>
  <si>
    <t>김성기, 이준희, 이성렬</t>
    <phoneticPr fontId="3" type="noConversion"/>
  </si>
  <si>
    <t>*금일 오전부터 건물내에 크리스마스트리와 장식 작업을 시작하였습니다.</t>
    <phoneticPr fontId="3" type="noConversion"/>
  </si>
  <si>
    <t>2012.12.5.(수)</t>
    <phoneticPr fontId="3" type="noConversion"/>
  </si>
  <si>
    <t>이창수윤소리</t>
    <phoneticPr fontId="3" type="noConversion"/>
  </si>
  <si>
    <t>국제시장에서 틀을 구입하였습니다.</t>
    <phoneticPr fontId="3" type="noConversion"/>
  </si>
  <si>
    <t>신제품 레시피작업과 원가를 계산하였습니다.</t>
    <phoneticPr fontId="3" type="noConversion"/>
  </si>
  <si>
    <t xml:space="preserve">케익 ,마카롱을 샌드하고 일부 마무리작업후 맛을 보았습니다.
</t>
    <phoneticPr fontId="3" type="noConversion"/>
  </si>
  <si>
    <t>2012.12.6.(목)</t>
    <phoneticPr fontId="3" type="noConversion"/>
  </si>
  <si>
    <t>*이창수제과장, 송현빈실장, 주현철대리, 김호중주임이 케익과 마카롱등의 신제품 관련하여 품평 후 미팅을 하였습니다. 자세한 레시피와 판매가격등은 내일오전까지 이창수 제과장이 게시판에 작성하기로 하였습니다.</t>
    <phoneticPr fontId="3" type="noConversion"/>
  </si>
  <si>
    <t>최현정</t>
    <phoneticPr fontId="3" type="noConversion"/>
  </si>
  <si>
    <t>장상민,이현숙</t>
    <phoneticPr fontId="3" type="noConversion"/>
  </si>
  <si>
    <t>이창수,윤소리</t>
    <phoneticPr fontId="3" type="noConversion"/>
  </si>
  <si>
    <t>*이창수 제과장 지도하에 케익 및 마카롱 생산 후 품평 후 미팅을 하여 생산된 제품을 진열및 판매을 하였습니다</t>
    <phoneticPr fontId="3" type="noConversion"/>
  </si>
  <si>
    <t>윤소리</t>
    <phoneticPr fontId="3" type="noConversion"/>
  </si>
  <si>
    <t>이창수,최현정</t>
    <phoneticPr fontId="3" type="noConversion"/>
  </si>
  <si>
    <t>이현숙,장상민</t>
    <phoneticPr fontId="3" type="noConversion"/>
  </si>
  <si>
    <t>이현숙 사원에게 빵 교육을 시킬 예정입니다</t>
    <phoneticPr fontId="3" type="noConversion"/>
  </si>
  <si>
    <t>이창수,최현정,</t>
    <phoneticPr fontId="3" type="noConversion"/>
  </si>
  <si>
    <t>본사 쿠킹클레스를 진행하였습니다.</t>
    <phoneticPr fontId="3" type="noConversion"/>
  </si>
  <si>
    <t>케익생산관련 업무효율에 대해 미팅후 다음날 나갈케익를 전날 해서 보관하기로하였습니다.</t>
    <phoneticPr fontId="3" type="noConversion"/>
  </si>
  <si>
    <t>2012.12.7.(금)</t>
    <phoneticPr fontId="3" type="noConversion"/>
  </si>
  <si>
    <t>매주 금요일 있는 하드롤 주문과 작은 하드롤 주문이있어 주방내부가 바쁘게돌아갔습니다.나무판을 더 제작해야하겠습니다</t>
    <phoneticPr fontId="3" type="noConversion"/>
  </si>
  <si>
    <t>품평후 제품들에 대해 다시한번 설명을 듣고12월12일부터 판매하기로 했습니다.생산에 있어서는 완전히 숙지후 현재 주방이 돌아가는 상황을 잘파악하여 틈틈히 생산하여야할듯합니다</t>
    <phoneticPr fontId="3" type="noConversion"/>
  </si>
  <si>
    <t>Cake</t>
    <phoneticPr fontId="3" type="noConversion"/>
  </si>
  <si>
    <t>SoftDrink</t>
    <phoneticPr fontId="3" type="noConversion"/>
  </si>
  <si>
    <t>%</t>
    <phoneticPr fontId="3" type="noConversion"/>
  </si>
  <si>
    <t>2012.12.8.(토)</t>
    <phoneticPr fontId="3" type="noConversion"/>
  </si>
  <si>
    <t>Jam</t>
    <phoneticPr fontId="3" type="noConversion"/>
  </si>
  <si>
    <t>2012.12.</t>
    <phoneticPr fontId="3" type="noConversion"/>
  </si>
  <si>
    <t>이성렬</t>
    <phoneticPr fontId="3" type="noConversion"/>
  </si>
  <si>
    <t>김호중, 이지원</t>
    <phoneticPr fontId="3" type="noConversion"/>
  </si>
  <si>
    <t>김성기, 이준희</t>
    <phoneticPr fontId="3" type="noConversion"/>
  </si>
  <si>
    <t>오진환</t>
    <phoneticPr fontId="3" type="noConversion"/>
  </si>
  <si>
    <t>*오진환(20) 파트타임 첫 출근하였습니다.</t>
    <phoneticPr fontId="3" type="noConversion"/>
  </si>
  <si>
    <t>*금일부터 Cake 판매부분을 품목에 새로 추가하였습니다.</t>
    <phoneticPr fontId="3" type="noConversion"/>
  </si>
  <si>
    <t>*금일 전도금 사용내역입니다. 투썸플레이스에서 판매하는 에스프레소 골드가 맛있다고하여 구입(30,000원)하여 테스팅하였습니다. 테스팅 결과 저희 기존 원두와 큰 차이는 없었습니다. 케익 디피용 두껑이 더 필요하여 4ea추가 구입하였습니다. 12,900*4=51,600원</t>
    <phoneticPr fontId="3" type="noConversion"/>
  </si>
  <si>
    <t>김성기</t>
    <phoneticPr fontId="3" type="noConversion"/>
  </si>
  <si>
    <t>이지원, 이성렬</t>
    <phoneticPr fontId="3" type="noConversion"/>
  </si>
  <si>
    <t>김호중, 이준희</t>
    <phoneticPr fontId="3" type="noConversion"/>
  </si>
  <si>
    <t>오진환</t>
    <phoneticPr fontId="3" type="noConversion"/>
  </si>
  <si>
    <t>*본사 쿠킹클래스 패키지 상품으로 팥빵과 시금치 치아바타 각10ea씩 증정하였습니다.</t>
    <phoneticPr fontId="3" type="noConversion"/>
  </si>
  <si>
    <t>*금일부터 마카롱 판매를 시작하였습니다. 첫날 7ea 판매하였습니다.</t>
    <phoneticPr fontId="3" type="noConversion"/>
  </si>
  <si>
    <t>2012.12.9.(일)</t>
    <phoneticPr fontId="3" type="noConversion"/>
  </si>
  <si>
    <t>장상민</t>
    <phoneticPr fontId="3" type="noConversion"/>
  </si>
  <si>
    <t>이창수,최현정,</t>
    <phoneticPr fontId="3" type="noConversion"/>
  </si>
  <si>
    <t>이현숙,윤소리</t>
    <phoneticPr fontId="3" type="noConversion"/>
  </si>
  <si>
    <t>쿠킹클레스 9명을 진행하였습니다.</t>
    <phoneticPr fontId="3" type="noConversion"/>
  </si>
  <si>
    <t>이현숙 사원이 빵반죽 치는 것을 교육받았습니다.반포에서 식사빵 해본적이있어서 상태를 볼줄압니다.</t>
    <phoneticPr fontId="3" type="noConversion"/>
  </si>
  <si>
    <t>*이성렬, 이준희, 오진환 신입직원들이 빠르게 적응하고 있습니다. 매일 지속적인 서비스교육과 메뉴얼 교육을 진행하고 있습니다.</t>
    <phoneticPr fontId="3" type="noConversion"/>
  </si>
  <si>
    <t>*이창수 제과장 지도하에 케익 및 마카롱 생산 후 생산된 제품을 진열및 판매을 하였습니다.</t>
    <phoneticPr fontId="3" type="noConversion"/>
  </si>
  <si>
    <t>장상민,윤소리</t>
    <phoneticPr fontId="3" type="noConversion"/>
  </si>
  <si>
    <t>블루베리무스를 생산하였습니다.</t>
    <phoneticPr fontId="3" type="noConversion"/>
  </si>
  <si>
    <t xml:space="preserve">소세지빵을 브레첼반죽과 단과자반죽으로 테스팅하였습니다. </t>
    <phoneticPr fontId="3" type="noConversion"/>
  </si>
  <si>
    <t>쇼콜라큐브와 사과빵을 생산하여보았습니다</t>
    <phoneticPr fontId="3" type="noConversion"/>
  </si>
  <si>
    <t>브리오슈를 이용한 신제품 출시하였습니다</t>
    <phoneticPr fontId="3" type="noConversion"/>
  </si>
  <si>
    <t>마카롱을 교육,생산하였습니다</t>
    <phoneticPr fontId="3" type="noConversion"/>
  </si>
  <si>
    <t>2012.12.10.(월)</t>
    <phoneticPr fontId="3" type="noConversion"/>
  </si>
  <si>
    <t>시금치구입-4500원</t>
    <phoneticPr fontId="3" type="noConversion"/>
  </si>
  <si>
    <t>김호중, 이준희</t>
    <phoneticPr fontId="3" type="noConversion"/>
  </si>
  <si>
    <t>김성기</t>
    <phoneticPr fontId="3" type="noConversion"/>
  </si>
  <si>
    <t>이지원, 이성렬</t>
    <phoneticPr fontId="3" type="noConversion"/>
  </si>
  <si>
    <t>오진환</t>
    <phoneticPr fontId="3" type="noConversion"/>
  </si>
  <si>
    <t>*쇼케이스 케익 진열 관계로 금일부터 소프트 드링크, 오가닉 등의 제품을 선반에 기본1병씩 진열하였습니다.</t>
    <phoneticPr fontId="3" type="noConversion"/>
  </si>
  <si>
    <t>2012.12.11.(화)</t>
    <phoneticPr fontId="3" type="noConversion"/>
  </si>
  <si>
    <t>김호중, 오진환</t>
    <phoneticPr fontId="3" type="noConversion"/>
  </si>
  <si>
    <t>이지원, 이준희</t>
    <phoneticPr fontId="3" type="noConversion"/>
  </si>
  <si>
    <t>김성기, 이성렬</t>
    <phoneticPr fontId="3" type="noConversion"/>
  </si>
  <si>
    <t>*조각케익 판매가 꾸준히 이루어지고 있습니다. 빵 생산량을 제과파트와 미팅하여 조금씩 줄일 예정입니다.</t>
    <phoneticPr fontId="3" type="noConversion"/>
  </si>
  <si>
    <t>장상민,이현숙</t>
    <phoneticPr fontId="3" type="noConversion"/>
  </si>
  <si>
    <t>이창수,윤소리</t>
    <phoneticPr fontId="3" type="noConversion"/>
  </si>
  <si>
    <t>*이창수 제과장 지도하에 필링류 만드는 법을 사원들이 배움으로 신제품 인수인계하였습니다.</t>
    <phoneticPr fontId="3" type="noConversion"/>
  </si>
  <si>
    <t>2012.12.12.(수)</t>
    <phoneticPr fontId="3" type="noConversion"/>
  </si>
  <si>
    <t>이성렬</t>
    <phoneticPr fontId="3" type="noConversion"/>
  </si>
  <si>
    <t>김성기, 이준희</t>
    <phoneticPr fontId="3" type="noConversion"/>
  </si>
  <si>
    <t>김호중, 이지원</t>
    <phoneticPr fontId="3" type="noConversion"/>
  </si>
  <si>
    <t>오진환</t>
    <phoneticPr fontId="3" type="noConversion"/>
  </si>
  <si>
    <t>*금일부터 초코렛 오렌지 필로우, 피칸 갈레트 쿠키, 애플스트라우젤, 아몬드 초코큐브 4가지 신제품을 생산, 판매하였습니다.</t>
    <phoneticPr fontId="3" type="noConversion"/>
  </si>
  <si>
    <t>*금일 전도금 사용내역은 택시비(은행업무 왕복) 7,700원입니다.</t>
    <phoneticPr fontId="3" type="noConversion"/>
  </si>
  <si>
    <t>2012.12.13.(목)</t>
    <phoneticPr fontId="3" type="noConversion"/>
  </si>
  <si>
    <t>김호중</t>
    <phoneticPr fontId="3" type="noConversion"/>
  </si>
  <si>
    <t>이지원, 이준희</t>
    <phoneticPr fontId="3" type="noConversion"/>
  </si>
  <si>
    <t>김성기, 이성렬</t>
    <phoneticPr fontId="3" type="noConversion"/>
  </si>
  <si>
    <t>오진환</t>
    <phoneticPr fontId="3" type="noConversion"/>
  </si>
  <si>
    <t xml:space="preserve">*본사 리틀그라운드 마케팅용 쿠키는 총 170ea (부산 100ea, 송내 50ea, 신사20ea) 22일까지 배송하기로 송실장과 미팅하였습니다. </t>
    <phoneticPr fontId="3" type="noConversion"/>
  </si>
  <si>
    <t>이창수,이현숙</t>
    <phoneticPr fontId="3" type="noConversion"/>
  </si>
  <si>
    <t>*신제품 쿠키및 케익작업을 이창수 제과장 지도하에 인수인계 받았습니다.</t>
    <phoneticPr fontId="3" type="noConversion"/>
  </si>
  <si>
    <t>2012.12.14.(금)</t>
    <phoneticPr fontId="3" type="noConversion"/>
  </si>
  <si>
    <t>이지원, 오진환</t>
    <phoneticPr fontId="3" type="noConversion"/>
  </si>
  <si>
    <t>김호중, 이성렬</t>
    <phoneticPr fontId="3" type="noConversion"/>
  </si>
  <si>
    <t>김성기, 이준희</t>
    <phoneticPr fontId="3" type="noConversion"/>
  </si>
  <si>
    <t>*이성렬, 이준희사원에게 레몬티, 자몽티 만드는 방법에 대하여 교육하였습니다.</t>
    <phoneticPr fontId="3" type="noConversion"/>
  </si>
  <si>
    <t>2012.12.15 (토)</t>
    <phoneticPr fontId="3" type="noConversion"/>
  </si>
  <si>
    <t>녹차무스를 만들었습니다.</t>
    <phoneticPr fontId="3" type="noConversion"/>
  </si>
  <si>
    <t>크리스마스관련 딸기케익과 로그케익를 만들었습니다.내일 마무리 할 계획입니다.케익이 공정이 정성이 많이 들어가는거라 이틀에 거쳐 생산합니다.</t>
    <phoneticPr fontId="3" type="noConversion"/>
  </si>
  <si>
    <t>김성기</t>
    <phoneticPr fontId="3" type="noConversion"/>
  </si>
  <si>
    <t>김호중, 이성렬</t>
    <phoneticPr fontId="3" type="noConversion"/>
  </si>
  <si>
    <t>이지원, 이준희</t>
    <phoneticPr fontId="3" type="noConversion"/>
  </si>
  <si>
    <t>오진환</t>
    <phoneticPr fontId="3" type="noConversion"/>
  </si>
  <si>
    <t>*애플스트라우젤, 아몬드 초코큐브등의 신규빵이 높은 판매율을 기록하고 있습니다.</t>
    <phoneticPr fontId="3" type="noConversion"/>
  </si>
  <si>
    <t>*금일 날씨가 일시적으로 따뜻해지면서 아이스커피, 에이드, 요거트, 빙수등의 판매가 많았습니다.</t>
    <phoneticPr fontId="3" type="noConversion"/>
  </si>
  <si>
    <t>코코넛과 코코아 마카롱을 생산하였습니다</t>
    <phoneticPr fontId="3" type="noConversion"/>
  </si>
  <si>
    <t>메르까토에 마카롱을 올렸습니다</t>
    <phoneticPr fontId="3" type="noConversion"/>
  </si>
  <si>
    <t>마카롱의 판매가 좋아지고있습니다</t>
    <phoneticPr fontId="3" type="noConversion"/>
  </si>
  <si>
    <t>2012.12.16.(일)</t>
    <phoneticPr fontId="3" type="noConversion"/>
  </si>
  <si>
    <t>*금일 전도금 사용내역은 사무용품(매직, 파일) 24,870원입니다.</t>
    <phoneticPr fontId="3" type="noConversion"/>
  </si>
  <si>
    <t>*금일 전도금 사용내역은 리본 11,000원, 업무용 택시비(국제시장) 19,300원, 도어스테프 13,800원, 부탄가스 4,000원입니다.</t>
    <phoneticPr fontId="3" type="noConversion"/>
  </si>
  <si>
    <t>이준희</t>
    <phoneticPr fontId="3" type="noConversion"/>
  </si>
  <si>
    <t>김호중, 이성렬</t>
    <phoneticPr fontId="3" type="noConversion"/>
  </si>
  <si>
    <t>김성기, 이지원</t>
    <phoneticPr fontId="3" type="noConversion"/>
  </si>
  <si>
    <t>오진환</t>
    <phoneticPr fontId="3" type="noConversion"/>
  </si>
  <si>
    <t>*본사 중국손님들에게 제공하는 선물셋트(스콘, 마카롱,쿠키)를 10set 포장하여 메르까토에 제공하였습니다.</t>
    <phoneticPr fontId="3" type="noConversion"/>
  </si>
  <si>
    <t>*금일 마카롱 150ea를 생산하여 메르까토에 제공하였습니다.</t>
    <phoneticPr fontId="3" type="noConversion"/>
  </si>
  <si>
    <t>*금일 생산된 빵은 메르까토 지원과 판매로 재고가 없습니다. 김호중주임과 이지원사원은 메르까토 바쁜 시간에 틈틈히 지원근무를 하였습니다.</t>
    <phoneticPr fontId="3" type="noConversion"/>
  </si>
  <si>
    <t>마카롱과 당근케익을 제과장님이 안계셨어도 잘나오게 생산하였습니다.</t>
    <phoneticPr fontId="3" type="noConversion"/>
  </si>
  <si>
    <t>이창수,이현숙</t>
    <phoneticPr fontId="3" type="noConversion"/>
  </si>
  <si>
    <t>*냉동고 도착후 사무실 내 설치 및 정리 정돈 하였습니다.</t>
    <phoneticPr fontId="3" type="noConversion"/>
  </si>
  <si>
    <t>2012.12.17.(월)</t>
    <phoneticPr fontId="3" type="noConversion"/>
  </si>
  <si>
    <t>김호중, 이성렬</t>
    <phoneticPr fontId="3" type="noConversion"/>
  </si>
  <si>
    <t>이지원</t>
    <phoneticPr fontId="3" type="noConversion"/>
  </si>
  <si>
    <t>김성기, 이준희</t>
    <phoneticPr fontId="3" type="noConversion"/>
  </si>
  <si>
    <t>오진환</t>
    <phoneticPr fontId="3" type="noConversion"/>
  </si>
  <si>
    <t>*이지원사원은 이준희사원에게 전체적인 마감업무(커피머신, 빵재고)등에 대하여 교육하였습니다.</t>
    <phoneticPr fontId="3" type="noConversion"/>
  </si>
  <si>
    <t>김성기, 오진환</t>
    <phoneticPr fontId="3" type="noConversion"/>
  </si>
  <si>
    <t>김호중, 이준희</t>
    <phoneticPr fontId="3" type="noConversion"/>
  </si>
  <si>
    <t>이지원, 이성렬</t>
    <phoneticPr fontId="3" type="noConversion"/>
  </si>
  <si>
    <t>2012.12.18.(화)</t>
    <phoneticPr fontId="3" type="noConversion"/>
  </si>
  <si>
    <t>크리스마스 케익을 셋팅하였습니다.</t>
    <phoneticPr fontId="3" type="noConversion"/>
  </si>
  <si>
    <t>쿠킹클래스진행하였고 부산신문에서 촬영을 하였습니다.</t>
    <phoneticPr fontId="3" type="noConversion"/>
  </si>
  <si>
    <t>*이지원사원은 마카롱을 이용하여 크리스마스트리 장식을 보완하였습니다.</t>
    <phoneticPr fontId="3" type="noConversion"/>
  </si>
  <si>
    <t>2012.12.19.(수)</t>
    <phoneticPr fontId="3" type="noConversion"/>
  </si>
  <si>
    <t>이준희</t>
    <phoneticPr fontId="3" type="noConversion"/>
  </si>
  <si>
    <t>김호중, 이지원</t>
    <phoneticPr fontId="3" type="noConversion"/>
  </si>
  <si>
    <t>김성기, 이성렬</t>
    <phoneticPr fontId="3" type="noConversion"/>
  </si>
  <si>
    <t>오진환</t>
    <phoneticPr fontId="3" type="noConversion"/>
  </si>
  <si>
    <t>*금일 영업종료후 메르까토에서 베이크하우스 홀 회식을 할 예정입니다.</t>
    <phoneticPr fontId="3" type="noConversion"/>
  </si>
  <si>
    <t>*크리스마스 케익 신제품 중 딸기요거트 케익의 반응이 좋았습니다.</t>
    <phoneticPr fontId="3" type="noConversion"/>
  </si>
  <si>
    <t>*금일 전도금 사용내역은 화일(2), 펜(5), 구입하였습니다. 금액은 7,440원입니다. 그리고 제과냉장고 운송비 60,000원입니다.</t>
    <phoneticPr fontId="3" type="noConversion"/>
  </si>
  <si>
    <t>*리틀그라운드행사(신사30,송내40) 쿠키를 생산하여 송실장에게 전달하였습니다.</t>
    <phoneticPr fontId="3" type="noConversion"/>
  </si>
  <si>
    <t>최현정,윤소리</t>
    <phoneticPr fontId="3" type="noConversion"/>
  </si>
  <si>
    <t>이창수,장상민</t>
    <phoneticPr fontId="3" type="noConversion"/>
  </si>
  <si>
    <t xml:space="preserve">*이창수 제과장님 지도하에 케익과 마카롱 추가 생산을 하였습니다.(크리스마스 대비 준비) </t>
    <phoneticPr fontId="3" type="noConversion"/>
  </si>
  <si>
    <t>2012.12.20.(목)</t>
    <phoneticPr fontId="3" type="noConversion"/>
  </si>
  <si>
    <t>이지원, 오진환</t>
    <phoneticPr fontId="3" type="noConversion"/>
  </si>
  <si>
    <t>김호중, 이준희</t>
    <phoneticPr fontId="3" type="noConversion"/>
  </si>
  <si>
    <t>이성렬, 김성기</t>
    <phoneticPr fontId="3" type="noConversion"/>
  </si>
  <si>
    <t>*쿠키세트(10,000원) 종류를 기존세가지에서 두가지로 줄였습니다. 얼그레이 쿠키를 빼고 오리지널과 초코쿠키 두가지로만 변경되었습니다.</t>
    <phoneticPr fontId="3" type="noConversion"/>
  </si>
  <si>
    <t>*오후에 한가한 시간을 이용하여 홀 전직원들이 유리창 청소 및 테이블, 의자 등 대청소를 하였습니다.</t>
    <phoneticPr fontId="3" type="noConversion"/>
  </si>
  <si>
    <t>메르까토에 파네토네를 250개를 생산하고 본사 쿠키100개를 생산하고 신사동 바게트를 생산하였습니다</t>
    <phoneticPr fontId="3" type="noConversion"/>
  </si>
  <si>
    <t>크리스마스대비 감자칲과 쿠키를 충분히 구웠습니다</t>
    <phoneticPr fontId="3" type="noConversion"/>
  </si>
  <si>
    <t>2012.12.21.(금)</t>
    <phoneticPr fontId="3" type="noConversion"/>
  </si>
  <si>
    <t>김성기</t>
    <phoneticPr fontId="3" type="noConversion"/>
  </si>
  <si>
    <t>김호중, 이성렬</t>
    <phoneticPr fontId="3" type="noConversion"/>
  </si>
  <si>
    <t>이지원, 이준희</t>
    <phoneticPr fontId="3" type="noConversion"/>
  </si>
  <si>
    <t>오진환</t>
    <phoneticPr fontId="3" type="noConversion"/>
  </si>
  <si>
    <t>*이글반 어린이 쿠킹클래스 8명 오후2시부터 진행하였습니다.</t>
    <phoneticPr fontId="3" type="noConversion"/>
  </si>
  <si>
    <t>크리스마스 무스케익를 생산하였습니다</t>
    <phoneticPr fontId="3" type="noConversion"/>
  </si>
  <si>
    <t>파네토네를 370개를  굽고 포장하였습니다</t>
    <phoneticPr fontId="3" type="noConversion"/>
  </si>
  <si>
    <t>크리스마스케익을 준비하였습니다
쿠킹클래스를 이현숙사원이 진행하였습니다</t>
    <phoneticPr fontId="3" type="noConversion"/>
  </si>
  <si>
    <t>쿠킹클래스를 진행하였습니다</t>
    <phoneticPr fontId="3" type="noConversion"/>
  </si>
  <si>
    <t>*소세지빵 생산 2800원에 판매하고 있어 고객의 구매률을 확인하고 있습니다.</t>
    <phoneticPr fontId="3" type="noConversion"/>
  </si>
  <si>
    <t>2012.12.22.(토)</t>
    <phoneticPr fontId="3" type="noConversion"/>
  </si>
  <si>
    <t>이성렬, 오진환</t>
    <phoneticPr fontId="3" type="noConversion"/>
  </si>
  <si>
    <t>김호중, 이준희</t>
    <phoneticPr fontId="3" type="noConversion"/>
  </si>
  <si>
    <t>김성기, 이지원</t>
    <phoneticPr fontId="3" type="noConversion"/>
  </si>
  <si>
    <t>*소세지빵인 트위스터가 저녁부터 생산되어 진열하였습니다.</t>
    <phoneticPr fontId="3" type="noConversion"/>
  </si>
  <si>
    <t>*디너시간에 만석이 될 정도로 손님이 꾸준히 입점하였습니다.</t>
    <phoneticPr fontId="3" type="noConversion"/>
  </si>
  <si>
    <t>*추운 날씨임에도 레몬, 자몽에이드의 판매율이 높았습니다.</t>
    <phoneticPr fontId="3" type="noConversion"/>
  </si>
  <si>
    <t>2012.12.23.(일)</t>
    <phoneticPr fontId="3" type="noConversion"/>
  </si>
  <si>
    <t>이성렬</t>
    <phoneticPr fontId="3" type="noConversion"/>
  </si>
  <si>
    <t>김호중, 이준희</t>
    <phoneticPr fontId="3" type="noConversion"/>
  </si>
  <si>
    <t>김성기, 이지원</t>
    <phoneticPr fontId="3" type="noConversion"/>
  </si>
  <si>
    <t>오진환</t>
    <phoneticPr fontId="3" type="noConversion"/>
  </si>
  <si>
    <t>*딸기요거트 조각케익의 판매율이 다른 케익 판매율에 비해 월등히 높게 나타나고 있습니다.</t>
    <phoneticPr fontId="3" type="noConversion"/>
  </si>
  <si>
    <t>이창수,이현숙</t>
    <phoneticPr fontId="3" type="noConversion"/>
  </si>
  <si>
    <t>*메르까또&amp;베이크하우스 미니 파네토네 200개 생산및 판매 하였습니다.</t>
    <phoneticPr fontId="3" type="noConversion"/>
  </si>
  <si>
    <t>메르까토 세트 디저트를 130개 생산하였습니다</t>
    <phoneticPr fontId="3" type="noConversion"/>
  </si>
  <si>
    <t>2012.12.24.(월)</t>
    <phoneticPr fontId="3" type="noConversion"/>
  </si>
  <si>
    <t>김호중, 이준희</t>
    <phoneticPr fontId="3" type="noConversion"/>
  </si>
  <si>
    <t>김성기, 이지원, 이성렬</t>
    <phoneticPr fontId="3" type="noConversion"/>
  </si>
  <si>
    <t>오진환</t>
    <phoneticPr fontId="3" type="noConversion"/>
  </si>
  <si>
    <t>*쿠킹클래스에 대한 어머님들의 문의가 이어지고 있습니다. 추후에 어머님 대상으로 하는 쿠키나 케익 강습을 한다면 좋은 반응을 얻을것 같습니다.</t>
    <phoneticPr fontId="3" type="noConversion"/>
  </si>
  <si>
    <t xml:space="preserve">이현숙 사원이 반죽을 하였습니다. </t>
    <phoneticPr fontId="3" type="noConversion"/>
  </si>
  <si>
    <t>2012.12.25.(화)</t>
    <phoneticPr fontId="3" type="noConversion"/>
  </si>
  <si>
    <t>김호중, 이성렬</t>
    <phoneticPr fontId="3" type="noConversion"/>
  </si>
  <si>
    <t>김성기, 이지원, 이준희</t>
    <phoneticPr fontId="3" type="noConversion"/>
  </si>
  <si>
    <t>오진환</t>
    <phoneticPr fontId="3" type="noConversion"/>
  </si>
  <si>
    <t>*베이크하우스 최고매출을 기록하였습니다.</t>
    <phoneticPr fontId="3" type="noConversion"/>
  </si>
  <si>
    <t>*생딸기를 이용한 케익의 생산량이 증가하였습니다</t>
    <phoneticPr fontId="3" type="noConversion"/>
  </si>
  <si>
    <t>*메르까토에 세트 디져트를 150개 생산하였습니다</t>
    <phoneticPr fontId="3" type="noConversion"/>
  </si>
  <si>
    <t>*크리스마스 케익 (홀, 조각) 판매율이 가장 높았습니다.</t>
    <phoneticPr fontId="3" type="noConversion"/>
  </si>
  <si>
    <t>이지원, 이준희</t>
    <phoneticPr fontId="3" type="noConversion"/>
  </si>
  <si>
    <t>김호중</t>
    <phoneticPr fontId="3" type="noConversion"/>
  </si>
  <si>
    <t>김성기, 이성렬</t>
    <phoneticPr fontId="3" type="noConversion"/>
  </si>
  <si>
    <t>*금일 전도금 사용내역은 칵테일냅킨 5Box 택배비 착불비용 15,000원입니다.</t>
    <phoneticPr fontId="3" type="noConversion"/>
  </si>
  <si>
    <t>쿠킹클레스를 이현숙 사원이 진행하였습니다.</t>
    <phoneticPr fontId="3" type="noConversion"/>
  </si>
  <si>
    <t>윤소리 사원이 아이스크림 제조하는것을 교육받았습니다.</t>
    <phoneticPr fontId="3" type="noConversion"/>
  </si>
  <si>
    <t>*마카롱 추가 생산(쵸코,코코넛)을 하였습니다.</t>
    <phoneticPr fontId="3" type="noConversion"/>
  </si>
  <si>
    <t>2012.12.26.(수)</t>
    <phoneticPr fontId="3" type="noConversion"/>
  </si>
  <si>
    <t>*이준희, 이성렬사원에게 레몬티, 자몽티 만드는 방법에 대하여 교육하였습니다.</t>
    <phoneticPr fontId="3" type="noConversion"/>
  </si>
  <si>
    <t>2012.12.27.(목)</t>
    <phoneticPr fontId="3" type="noConversion"/>
  </si>
  <si>
    <t>이지원, 이준희</t>
    <phoneticPr fontId="3" type="noConversion"/>
  </si>
  <si>
    <t xml:space="preserve">*김민지(여) 어린이외 7명 쿠킹클래스를 2시부터 진행하였습니다. </t>
    <phoneticPr fontId="3" type="noConversion"/>
  </si>
  <si>
    <t>2012.12.28.(금)</t>
    <phoneticPr fontId="3" type="noConversion"/>
  </si>
  <si>
    <t>김성기</t>
    <phoneticPr fontId="3" type="noConversion"/>
  </si>
  <si>
    <t>김호중, 이성렬</t>
    <phoneticPr fontId="3" type="noConversion"/>
  </si>
  <si>
    <t>이지원, 이준희</t>
    <phoneticPr fontId="3" type="noConversion"/>
  </si>
  <si>
    <t>오진환</t>
    <phoneticPr fontId="3" type="noConversion"/>
  </si>
  <si>
    <t>*금일 전도금 사용내역은 택시비(은행업무) 7,700원입니다.</t>
    <phoneticPr fontId="3" type="noConversion"/>
  </si>
  <si>
    <t>*본사 신년케익과 20주년케익, 쿠키200개를 월요일 저녁까지 생산하기로 하였습니다.</t>
    <phoneticPr fontId="3" type="noConversion"/>
  </si>
  <si>
    <t>*마카롱 추가생산(딸기,망고)을 하였습니다.</t>
    <phoneticPr fontId="3" type="noConversion"/>
  </si>
  <si>
    <t>제과장님께서 신년 케익을 본사 시무식 케익을 생산하셨습니다</t>
    <phoneticPr fontId="3" type="noConversion"/>
  </si>
  <si>
    <t>본사쿠키200개를 생산하였습니다</t>
    <phoneticPr fontId="3" type="noConversion"/>
  </si>
  <si>
    <t>2012.12.30.(일)</t>
    <phoneticPr fontId="3" type="noConversion"/>
  </si>
  <si>
    <t>2012.12.29.(토)</t>
    <phoneticPr fontId="3" type="noConversion"/>
  </si>
  <si>
    <t>김호중, 이성열</t>
    <phoneticPr fontId="3" type="noConversion"/>
  </si>
  <si>
    <t>김성기,이지원,이준희</t>
    <phoneticPr fontId="3" type="noConversion"/>
  </si>
  <si>
    <t>오진환</t>
    <phoneticPr fontId="3" type="noConversion"/>
  </si>
  <si>
    <t>*금일 판매를 합산하여 목표매출을 초과달성하였습니다.</t>
    <phoneticPr fontId="3" type="noConversion"/>
  </si>
  <si>
    <t>딸기요거트케익의 판매량이 많습니다.매출에 큰 기여를 하고있습니다.</t>
    <phoneticPr fontId="3" type="noConversion"/>
  </si>
  <si>
    <t>이성렬</t>
    <phoneticPr fontId="3" type="noConversion"/>
  </si>
  <si>
    <t>김호중, 이준희</t>
    <phoneticPr fontId="3" type="noConversion"/>
  </si>
  <si>
    <t>김성기, 이지원</t>
    <phoneticPr fontId="3" type="noConversion"/>
  </si>
  <si>
    <t>오진환</t>
    <phoneticPr fontId="3" type="noConversion"/>
  </si>
  <si>
    <t>*크리스마스때보다 매출은 적지만 더 많은 손님이 찾아주셨습니다. 빵과 케익 모두 균형적인 판매율을 기록하였습니다.</t>
    <phoneticPr fontId="3" type="noConversion"/>
  </si>
  <si>
    <t>2012.12.31.(월)</t>
    <phoneticPr fontId="3" type="noConversion"/>
  </si>
  <si>
    <t>이지원</t>
    <phoneticPr fontId="3" type="noConversion"/>
  </si>
  <si>
    <t>김호중, 이준희</t>
    <phoneticPr fontId="3" type="noConversion"/>
  </si>
  <si>
    <t>김성기, 이성렬</t>
    <phoneticPr fontId="3" type="noConversion"/>
  </si>
  <si>
    <t>오진환</t>
    <phoneticPr fontId="3" type="noConversion"/>
  </si>
  <si>
    <t>*본사 신년케익, 10주년 케익, 쿠키200개를 생산하여 본사 최승욱 대리에게 전달하였습니다.</t>
    <phoneticPr fontId="3" type="noConversion"/>
  </si>
  <si>
    <t>*오진환 파트타임 사원이 금일 마지막 근무를 하였습니다.</t>
    <phoneticPr fontId="3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</si>
</sst>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.0%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color theme="1"/>
      <name val="맑은 고딕"/>
      <family val="2"/>
      <charset val="129"/>
      <scheme val="minor"/>
    </font>
    <font>
      <b/>
      <sz val="10"/>
      <color theme="1"/>
      <name val="굴림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b/>
      <sz val="11"/>
      <name val="굴림"/>
      <family val="3"/>
      <charset val="129"/>
    </font>
    <font>
      <b/>
      <sz val="11"/>
      <color rgb="FFC00000"/>
      <name val="굴림"/>
      <family val="3"/>
      <charset val="129"/>
    </font>
    <font>
      <b/>
      <sz val="11"/>
      <color rgb="FFC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4" fillId="0" borderId="0" xfId="0" applyFont="1">
      <alignment vertical="center"/>
    </xf>
    <xf numFmtId="41" fontId="5" fillId="0" borderId="0" xfId="1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2" fontId="11" fillId="0" borderId="1" xfId="0" applyNumberFormat="1" applyFont="1" applyBorder="1" applyAlignment="1">
      <alignment horizontal="center" vertical="center"/>
    </xf>
    <xf numFmtId="42" fontId="5" fillId="0" borderId="1" xfId="0" applyNumberFormat="1" applyFont="1" applyBorder="1" applyAlignment="1">
      <alignment horizontal="left" vertical="center"/>
    </xf>
    <xf numFmtId="42" fontId="11" fillId="0" borderId="1" xfId="0" applyNumberFormat="1" applyFont="1" applyBorder="1" applyAlignment="1">
      <alignment horizontal="left" vertical="center"/>
    </xf>
    <xf numFmtId="9" fontId="5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4" borderId="0" xfId="0" applyFont="1" applyFill="1" applyBorder="1">
      <alignment vertical="center"/>
    </xf>
    <xf numFmtId="42" fontId="5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10" fontId="5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6" fillId="0" borderId="3" xfId="0" applyFont="1" applyBorder="1" applyAlignment="1">
      <alignment vertical="center" wrapText="1" shrinkToFit="1"/>
    </xf>
    <xf numFmtId="0" fontId="5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 shrinkToFit="1"/>
    </xf>
    <xf numFmtId="0" fontId="8" fillId="0" borderId="6" xfId="0" applyFont="1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0" fillId="0" borderId="9" xfId="0" applyBorder="1" applyAlignment="1">
      <alignment vertical="center" wrapText="1" shrinkToFit="1"/>
    </xf>
    <xf numFmtId="0" fontId="0" fillId="0" borderId="10" xfId="0" applyBorder="1" applyAlignment="1">
      <alignment vertical="center" wrapText="1" shrinkToFit="1"/>
    </xf>
    <xf numFmtId="0" fontId="4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9" fillId="0" borderId="3" xfId="0" applyFont="1" applyBorder="1" applyAlignment="1">
      <alignment vertical="center" wrapText="1" shrinkToFit="1"/>
    </xf>
    <xf numFmtId="0" fontId="7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 shrinkToFit="1"/>
    </xf>
    <xf numFmtId="0" fontId="15" fillId="0" borderId="6" xfId="0" applyFont="1" applyBorder="1" applyAlignment="1">
      <alignment vertical="center" wrapText="1" shrinkToFit="1"/>
    </xf>
    <xf numFmtId="0" fontId="14" fillId="0" borderId="7" xfId="0" applyFont="1" applyBorder="1" applyAlignment="1">
      <alignment vertical="center" wrapText="1" shrinkToFit="1"/>
    </xf>
    <xf numFmtId="0" fontId="14" fillId="0" borderId="8" xfId="0" applyFont="1" applyBorder="1" applyAlignment="1">
      <alignment vertical="center" wrapText="1" shrinkToFit="1"/>
    </xf>
    <xf numFmtId="0" fontId="14" fillId="0" borderId="9" xfId="0" applyFont="1" applyBorder="1" applyAlignment="1">
      <alignment vertical="center" wrapText="1" shrinkToFit="1"/>
    </xf>
    <xf numFmtId="0" fontId="14" fillId="0" borderId="10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 shrinkToFit="1"/>
    </xf>
    <xf numFmtId="0" fontId="7" fillId="0" borderId="6" xfId="0" applyFont="1" applyBorder="1" applyAlignment="1">
      <alignment vertical="center" wrapText="1" shrinkToFit="1"/>
    </xf>
    <xf numFmtId="0" fontId="5" fillId="0" borderId="7" xfId="0" applyFont="1" applyBorder="1" applyAlignment="1">
      <alignment vertical="center" wrapText="1" shrinkToFit="1"/>
    </xf>
    <xf numFmtId="0" fontId="5" fillId="0" borderId="8" xfId="0" applyFont="1" applyBorder="1" applyAlignment="1">
      <alignment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5" fillId="0" borderId="10" xfId="0" applyFont="1" applyBorder="1" applyAlignment="1">
      <alignment vertical="center" wrapText="1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opLeftCell="A13" zoomScaleNormal="100" workbookViewId="0">
      <selection activeCell="C3" sqref="C3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32"/>
      <c r="B2" s="32"/>
      <c r="C2" s="282" t="s">
        <v>49</v>
      </c>
      <c r="D2" s="283"/>
      <c r="E2" s="284"/>
    </row>
    <row r="3" spans="1:6" ht="20.100000000000001" customHeight="1" thickTop="1" thickBot="1">
      <c r="A3" s="22" t="s">
        <v>28</v>
      </c>
      <c r="B3" s="16">
        <v>85267131</v>
      </c>
      <c r="C3" s="34"/>
      <c r="D3" s="35"/>
      <c r="E3" s="33"/>
    </row>
    <row r="4" spans="1:6" ht="20.100000000000001" customHeight="1" thickTop="1" thickBot="1">
      <c r="A4" s="24" t="s">
        <v>30</v>
      </c>
      <c r="B4" s="17">
        <f>B3+B11</f>
        <v>86404601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1137470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3.4468787878787877E-2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1175400</v>
      </c>
      <c r="C10" s="21" t="s">
        <v>10</v>
      </c>
      <c r="D10" s="280">
        <v>0.1</v>
      </c>
      <c r="E10" s="280"/>
    </row>
    <row r="11" spans="1:6" ht="20.100000000000001" customHeight="1" thickTop="1" thickBot="1">
      <c r="A11" s="21" t="s">
        <v>8</v>
      </c>
      <c r="B11" s="30">
        <v>1137470</v>
      </c>
      <c r="C11" s="21" t="s">
        <v>11</v>
      </c>
      <c r="D11" s="280">
        <v>7.0000000000000007E-2</v>
      </c>
      <c r="E11" s="280"/>
    </row>
    <row r="12" spans="1:6" ht="20.100000000000001" customHeight="1" thickTop="1" thickBot="1">
      <c r="A12" s="21" t="s">
        <v>21</v>
      </c>
      <c r="B12" s="30">
        <v>810200</v>
      </c>
      <c r="C12" s="21" t="s">
        <v>1</v>
      </c>
      <c r="D12" s="280">
        <v>0.22</v>
      </c>
      <c r="E12" s="280"/>
    </row>
    <row r="13" spans="1:6" ht="20.100000000000001" customHeight="1" thickTop="1" thickBot="1">
      <c r="A13" s="21" t="s">
        <v>22</v>
      </c>
      <c r="B13" s="30">
        <f>B11-B12</f>
        <v>327270</v>
      </c>
      <c r="C13" s="21" t="s">
        <v>6</v>
      </c>
      <c r="D13" s="280">
        <v>0.02</v>
      </c>
      <c r="E13" s="280"/>
    </row>
    <row r="14" spans="1:6" ht="20.100000000000001" customHeight="1" thickTop="1" thickBot="1">
      <c r="A14" s="21" t="s">
        <v>25</v>
      </c>
      <c r="B14" s="30">
        <f>B10-B11</f>
        <v>37930</v>
      </c>
      <c r="C14" s="21" t="s">
        <v>12</v>
      </c>
      <c r="D14" s="280">
        <v>0.01</v>
      </c>
      <c r="E14" s="280"/>
    </row>
    <row r="15" spans="1:6" ht="20.100000000000001" customHeight="1" thickTop="1" thickBot="1">
      <c r="A15" s="21" t="s">
        <v>23</v>
      </c>
      <c r="B15" s="30">
        <v>716170</v>
      </c>
      <c r="C15" s="21" t="s">
        <v>13</v>
      </c>
      <c r="D15" s="280">
        <v>0.23</v>
      </c>
      <c r="E15" s="280"/>
    </row>
    <row r="16" spans="1:6" ht="20.100000000000001" customHeight="1" thickTop="1" thickBot="1">
      <c r="A16" s="21" t="s">
        <v>26</v>
      </c>
      <c r="B16" s="30">
        <f>B11-B15</f>
        <v>421300</v>
      </c>
      <c r="C16" s="21" t="s">
        <v>14</v>
      </c>
      <c r="D16" s="280">
        <v>0.24</v>
      </c>
      <c r="E16" s="280"/>
    </row>
    <row r="17" spans="1:8" ht="20.100000000000001" customHeight="1" thickTop="1" thickBot="1">
      <c r="A17" s="21" t="s">
        <v>27</v>
      </c>
      <c r="B17" s="31">
        <v>108</v>
      </c>
      <c r="C17" s="21" t="s">
        <v>15</v>
      </c>
      <c r="D17" s="280">
        <v>0.09</v>
      </c>
      <c r="E17" s="280"/>
    </row>
    <row r="18" spans="1:8" ht="20.100000000000001" customHeight="1" thickTop="1" thickBot="1">
      <c r="A18" s="21" t="s">
        <v>24</v>
      </c>
      <c r="B18" s="30">
        <v>10883</v>
      </c>
      <c r="C18" s="21" t="s">
        <v>16</v>
      </c>
      <c r="D18" s="280">
        <v>0.01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>
        <v>0.01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36">
        <v>0.01</v>
      </c>
      <c r="E20" s="36"/>
    </row>
    <row r="21" spans="1:8" ht="20.100000000000001" customHeight="1" thickTop="1" thickBot="1">
      <c r="A21" s="29"/>
      <c r="B21" s="28"/>
      <c r="C21" s="21" t="s">
        <v>33</v>
      </c>
      <c r="D21" s="36">
        <v>0</v>
      </c>
      <c r="E21" s="36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/>
      <c r="C24" s="22" t="s">
        <v>20</v>
      </c>
      <c r="D24" s="292" t="s">
        <v>42</v>
      </c>
      <c r="E24" s="293"/>
    </row>
    <row r="25" spans="1:8" s="5" customFormat="1" ht="20.100000000000001" customHeight="1" thickTop="1" thickBot="1">
      <c r="A25" s="22" t="s">
        <v>1</v>
      </c>
      <c r="B25" s="7" t="s">
        <v>38</v>
      </c>
      <c r="C25" s="22" t="s">
        <v>2</v>
      </c>
      <c r="D25" s="292" t="s">
        <v>43</v>
      </c>
      <c r="E25" s="297"/>
    </row>
    <row r="26" spans="1:8" s="5" customFormat="1" ht="20.100000000000001" customHeight="1" thickTop="1" thickBot="1">
      <c r="A26" s="22"/>
      <c r="B26" s="7" t="s">
        <v>39</v>
      </c>
      <c r="C26" s="22" t="s">
        <v>3</v>
      </c>
      <c r="D26" s="292" t="s">
        <v>44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/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40</v>
      </c>
      <c r="B31" s="310"/>
      <c r="C31" s="311" t="s">
        <v>45</v>
      </c>
      <c r="D31" s="312"/>
    </row>
    <row r="32" spans="1:8" ht="53.25" customHeight="1" thickTop="1" thickBot="1">
      <c r="A32" s="294" t="s">
        <v>41</v>
      </c>
      <c r="B32" s="295"/>
      <c r="C32" s="294"/>
      <c r="D32" s="296"/>
    </row>
    <row r="33" spans="1:4" ht="20.100000000000001" customHeight="1" thickTop="1">
      <c r="A33" s="298"/>
      <c r="B33" s="299"/>
      <c r="C33" s="304"/>
      <c r="D33" s="305"/>
    </row>
    <row r="34" spans="1:4" ht="20.100000000000001" customHeight="1">
      <c r="A34" s="300"/>
      <c r="B34" s="301"/>
      <c r="C34" s="306"/>
      <c r="D34" s="307"/>
    </row>
    <row r="35" spans="1:4" ht="20.100000000000001" customHeight="1" thickBot="1">
      <c r="A35" s="302"/>
      <c r="B35" s="303"/>
      <c r="C35" s="308"/>
      <c r="D35" s="309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6"/>
  <sheetViews>
    <sheetView topLeftCell="A4" zoomScaleNormal="100" workbookViewId="0">
      <selection activeCell="H24" sqref="H2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69"/>
      <c r="B2" s="69"/>
      <c r="C2" s="282" t="s">
        <v>126</v>
      </c>
      <c r="D2" s="283"/>
      <c r="E2" s="284"/>
    </row>
    <row r="3" spans="1:6" ht="20.100000000000001" customHeight="1" thickTop="1" thickBot="1">
      <c r="A3" s="22" t="s">
        <v>28</v>
      </c>
      <c r="B3" s="16">
        <v>95372071</v>
      </c>
      <c r="C3" s="70"/>
      <c r="D3" s="71"/>
      <c r="E3" s="72"/>
    </row>
    <row r="4" spans="1:6" ht="20.100000000000001" customHeight="1" thickTop="1" thickBot="1">
      <c r="A4" s="24" t="s">
        <v>30</v>
      </c>
      <c r="B4" s="17">
        <f>B3+B11</f>
        <v>97220031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10104940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11952900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0.36220909090909092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1860100</v>
      </c>
      <c r="C10" s="21" t="s">
        <v>10</v>
      </c>
      <c r="D10" s="280">
        <v>0.1</v>
      </c>
      <c r="E10" s="280"/>
    </row>
    <row r="11" spans="1:6" ht="20.100000000000001" customHeight="1" thickTop="1" thickBot="1">
      <c r="A11" s="21" t="s">
        <v>8</v>
      </c>
      <c r="B11" s="30">
        <v>1847960</v>
      </c>
      <c r="C11" s="21" t="s">
        <v>11</v>
      </c>
      <c r="D11" s="280">
        <v>7.0000000000000007E-2</v>
      </c>
      <c r="E11" s="280"/>
    </row>
    <row r="12" spans="1:6" ht="20.100000000000001" customHeight="1" thickTop="1" thickBot="1">
      <c r="A12" s="21" t="s">
        <v>21</v>
      </c>
      <c r="B12" s="30">
        <v>1055200</v>
      </c>
      <c r="C12" s="21" t="s">
        <v>1</v>
      </c>
      <c r="D12" s="280">
        <v>0.2</v>
      </c>
      <c r="E12" s="280"/>
    </row>
    <row r="13" spans="1:6" ht="20.100000000000001" customHeight="1" thickTop="1" thickBot="1">
      <c r="A13" s="21" t="s">
        <v>22</v>
      </c>
      <c r="B13" s="30">
        <f>B11-B12</f>
        <v>792760</v>
      </c>
      <c r="C13" s="21" t="s">
        <v>6</v>
      </c>
      <c r="D13" s="280">
        <v>0.03</v>
      </c>
      <c r="E13" s="280"/>
    </row>
    <row r="14" spans="1:6" ht="20.100000000000001" customHeight="1" thickTop="1" thickBot="1">
      <c r="A14" s="21" t="s">
        <v>25</v>
      </c>
      <c r="B14" s="30">
        <f>B10-B11</f>
        <v>12140</v>
      </c>
      <c r="C14" s="21" t="s">
        <v>12</v>
      </c>
      <c r="D14" s="280">
        <v>0.01</v>
      </c>
      <c r="E14" s="280"/>
    </row>
    <row r="15" spans="1:6" ht="20.100000000000001" customHeight="1" thickTop="1" thickBot="1">
      <c r="A15" s="21" t="s">
        <v>23</v>
      </c>
      <c r="B15" s="30">
        <v>1363460</v>
      </c>
      <c r="C15" s="21" t="s">
        <v>13</v>
      </c>
      <c r="D15" s="280">
        <v>0.05</v>
      </c>
      <c r="E15" s="280"/>
    </row>
    <row r="16" spans="1:6" ht="20.100000000000001" customHeight="1" thickTop="1" thickBot="1">
      <c r="A16" s="21" t="s">
        <v>26</v>
      </c>
      <c r="B16" s="30">
        <f>B11-B15</f>
        <v>484500</v>
      </c>
      <c r="C16" s="21" t="s">
        <v>14</v>
      </c>
      <c r="D16" s="280">
        <v>0.24</v>
      </c>
      <c r="E16" s="280"/>
    </row>
    <row r="17" spans="1:8" ht="20.100000000000001" customHeight="1" thickTop="1" thickBot="1">
      <c r="A17" s="21" t="s">
        <v>27</v>
      </c>
      <c r="B17" s="31">
        <v>140</v>
      </c>
      <c r="C17" s="21" t="s">
        <v>15</v>
      </c>
      <c r="D17" s="280">
        <v>0.15</v>
      </c>
      <c r="E17" s="280"/>
    </row>
    <row r="18" spans="1:8" ht="20.100000000000001" customHeight="1" thickTop="1" thickBot="1">
      <c r="A18" s="21" t="s">
        <v>24</v>
      </c>
      <c r="B18" s="30">
        <v>13286</v>
      </c>
      <c r="C18" s="21" t="s">
        <v>16</v>
      </c>
      <c r="D18" s="280">
        <v>0.05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68" t="s">
        <v>18</v>
      </c>
      <c r="E20" s="68"/>
    </row>
    <row r="21" spans="1:8" ht="20.100000000000001" customHeight="1" thickTop="1" thickBot="1">
      <c r="A21" s="29"/>
      <c r="B21" s="28"/>
      <c r="C21" s="21" t="s">
        <v>33</v>
      </c>
      <c r="D21" s="68">
        <v>0.11</v>
      </c>
      <c r="E21" s="68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 t="s">
        <v>58</v>
      </c>
      <c r="C24" s="22" t="s">
        <v>20</v>
      </c>
      <c r="D24" s="292" t="s">
        <v>122</v>
      </c>
      <c r="E24" s="293"/>
    </row>
    <row r="25" spans="1:8" s="5" customFormat="1" ht="20.100000000000001" customHeight="1" thickTop="1" thickBot="1">
      <c r="A25" s="22" t="s">
        <v>1</v>
      </c>
      <c r="B25" s="7" t="s">
        <v>59</v>
      </c>
      <c r="C25" s="22" t="s">
        <v>2</v>
      </c>
      <c r="D25" s="292" t="s">
        <v>127</v>
      </c>
      <c r="E25" s="297"/>
    </row>
    <row r="26" spans="1:8" s="5" customFormat="1" ht="20.100000000000001" customHeight="1" thickTop="1" thickBot="1">
      <c r="A26" s="22"/>
      <c r="B26" s="7"/>
      <c r="C26" s="22" t="s">
        <v>3</v>
      </c>
      <c r="D26" s="292" t="s">
        <v>128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/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115</v>
      </c>
      <c r="B31" s="310"/>
      <c r="C31" s="311" t="s">
        <v>129</v>
      </c>
      <c r="D31" s="320"/>
    </row>
    <row r="32" spans="1:8" ht="53.25" customHeight="1" thickTop="1" thickBot="1">
      <c r="A32" s="294" t="s">
        <v>116</v>
      </c>
      <c r="B32" s="295"/>
      <c r="C32" s="294"/>
      <c r="D32" s="296"/>
    </row>
    <row r="33" spans="1:4" ht="20.100000000000001" customHeight="1" thickTop="1">
      <c r="A33" s="298"/>
      <c r="B33" s="299"/>
      <c r="C33" s="304"/>
      <c r="D33" s="305"/>
    </row>
    <row r="34" spans="1:4" ht="20.100000000000001" customHeight="1">
      <c r="A34" s="300"/>
      <c r="B34" s="301"/>
      <c r="C34" s="306"/>
      <c r="D34" s="307"/>
    </row>
    <row r="35" spans="1:4" ht="20.100000000000001" customHeight="1" thickBot="1">
      <c r="A35" s="302"/>
      <c r="B35" s="303"/>
      <c r="C35" s="308"/>
      <c r="D35" s="309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H25" sqref="H25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74"/>
      <c r="B2" s="74"/>
      <c r="C2" s="282" t="s">
        <v>130</v>
      </c>
      <c r="D2" s="283"/>
      <c r="E2" s="284"/>
    </row>
    <row r="3" spans="1:6" ht="20.100000000000001" customHeight="1" thickTop="1" thickBot="1">
      <c r="A3" s="22" t="s">
        <v>28</v>
      </c>
      <c r="B3" s="16">
        <v>97220031</v>
      </c>
      <c r="C3" s="75"/>
      <c r="D3" s="76"/>
      <c r="E3" s="77"/>
    </row>
    <row r="4" spans="1:6" ht="20.100000000000001" customHeight="1" thickTop="1" thickBot="1">
      <c r="A4" s="24" t="s">
        <v>30</v>
      </c>
      <c r="B4" s="17">
        <f>B3+B11</f>
        <v>98705751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11952900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13438620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0.40723090909090909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1523800</v>
      </c>
      <c r="C10" s="21" t="s">
        <v>10</v>
      </c>
      <c r="D10" s="280">
        <v>0.09</v>
      </c>
      <c r="E10" s="280"/>
    </row>
    <row r="11" spans="1:6" ht="20.100000000000001" customHeight="1" thickTop="1" thickBot="1">
      <c r="A11" s="21" t="s">
        <v>8</v>
      </c>
      <c r="B11" s="30">
        <v>1485720</v>
      </c>
      <c r="C11" s="21" t="s">
        <v>11</v>
      </c>
      <c r="D11" s="280">
        <v>0.1</v>
      </c>
      <c r="E11" s="280"/>
    </row>
    <row r="12" spans="1:6" ht="20.100000000000001" customHeight="1" thickTop="1" thickBot="1">
      <c r="A12" s="21" t="s">
        <v>21</v>
      </c>
      <c r="B12" s="30">
        <v>1047370</v>
      </c>
      <c r="C12" s="21" t="s">
        <v>1</v>
      </c>
      <c r="D12" s="280">
        <v>0.22</v>
      </c>
      <c r="E12" s="280"/>
    </row>
    <row r="13" spans="1:6" ht="20.100000000000001" customHeight="1" thickTop="1" thickBot="1">
      <c r="A13" s="21" t="s">
        <v>22</v>
      </c>
      <c r="B13" s="30">
        <f>B11-B12</f>
        <v>438350</v>
      </c>
      <c r="C13" s="21" t="s">
        <v>6</v>
      </c>
      <c r="D13" s="280">
        <v>0.02</v>
      </c>
      <c r="E13" s="280"/>
    </row>
    <row r="14" spans="1:6" ht="20.100000000000001" customHeight="1" thickTop="1" thickBot="1">
      <c r="A14" s="21" t="s">
        <v>25</v>
      </c>
      <c r="B14" s="30">
        <f>B10-B11</f>
        <v>38080</v>
      </c>
      <c r="C14" s="21" t="s">
        <v>12</v>
      </c>
      <c r="D14" s="280">
        <v>0.01</v>
      </c>
      <c r="E14" s="280"/>
    </row>
    <row r="15" spans="1:6" ht="20.100000000000001" customHeight="1" thickTop="1" thickBot="1">
      <c r="A15" s="21" t="s">
        <v>23</v>
      </c>
      <c r="B15" s="30">
        <v>1118320</v>
      </c>
      <c r="C15" s="21" t="s">
        <v>13</v>
      </c>
      <c r="D15" s="280">
        <v>0.08</v>
      </c>
      <c r="E15" s="280"/>
    </row>
    <row r="16" spans="1:6" ht="20.100000000000001" customHeight="1" thickTop="1" thickBot="1">
      <c r="A16" s="21" t="s">
        <v>26</v>
      </c>
      <c r="B16" s="30">
        <f>B11-B15</f>
        <v>367400</v>
      </c>
      <c r="C16" s="21" t="s">
        <v>14</v>
      </c>
      <c r="D16" s="280">
        <v>0.3</v>
      </c>
      <c r="E16" s="280"/>
    </row>
    <row r="17" spans="1:8" ht="20.100000000000001" customHeight="1" thickTop="1" thickBot="1">
      <c r="A17" s="21" t="s">
        <v>27</v>
      </c>
      <c r="B17" s="31">
        <v>126</v>
      </c>
      <c r="C17" s="21" t="s">
        <v>15</v>
      </c>
      <c r="D17" s="280">
        <v>0.17</v>
      </c>
      <c r="E17" s="280"/>
    </row>
    <row r="18" spans="1:8" ht="20.100000000000001" customHeight="1" thickTop="1" thickBot="1">
      <c r="A18" s="21" t="s">
        <v>24</v>
      </c>
      <c r="B18" s="30">
        <v>12093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73">
        <v>0.01</v>
      </c>
      <c r="E20" s="73"/>
    </row>
    <row r="21" spans="1:8" ht="20.100000000000001" customHeight="1" thickTop="1" thickBot="1">
      <c r="A21" s="29"/>
      <c r="B21" s="28"/>
      <c r="C21" s="21" t="s">
        <v>33</v>
      </c>
      <c r="D21" s="73" t="s">
        <v>18</v>
      </c>
      <c r="E21" s="73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 t="s">
        <v>60</v>
      </c>
      <c r="C24" s="22" t="s">
        <v>20</v>
      </c>
      <c r="D24" s="292" t="s">
        <v>122</v>
      </c>
      <c r="E24" s="293"/>
    </row>
    <row r="25" spans="1:8" s="5" customFormat="1" ht="20.100000000000001" customHeight="1" thickTop="1" thickBot="1">
      <c r="A25" s="22" t="s">
        <v>1</v>
      </c>
      <c r="B25" s="7" t="s">
        <v>61</v>
      </c>
      <c r="C25" s="22" t="s">
        <v>2</v>
      </c>
      <c r="D25" s="292" t="s">
        <v>131</v>
      </c>
      <c r="E25" s="297"/>
    </row>
    <row r="26" spans="1:8" s="5" customFormat="1" ht="20.100000000000001" customHeight="1" thickTop="1" thickBot="1">
      <c r="A26" s="22"/>
      <c r="B26" s="7"/>
      <c r="C26" s="22" t="s">
        <v>3</v>
      </c>
      <c r="D26" s="292" t="s">
        <v>132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/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117</v>
      </c>
      <c r="B31" s="310"/>
      <c r="C31" s="311" t="s">
        <v>133</v>
      </c>
      <c r="D31" s="320"/>
    </row>
    <row r="32" spans="1:8" ht="53.25" customHeight="1" thickTop="1" thickBot="1">
      <c r="A32" s="294" t="s">
        <v>120</v>
      </c>
      <c r="B32" s="295"/>
      <c r="C32" s="294"/>
      <c r="D32" s="296"/>
    </row>
    <row r="33" spans="1:4" ht="20.100000000000001" customHeight="1" thickTop="1">
      <c r="A33" s="298"/>
      <c r="B33" s="299"/>
      <c r="C33" s="304"/>
      <c r="D33" s="305"/>
    </row>
    <row r="34" spans="1:4" ht="20.100000000000001" customHeight="1">
      <c r="A34" s="300"/>
      <c r="B34" s="301"/>
      <c r="C34" s="306"/>
      <c r="D34" s="307"/>
    </row>
    <row r="35" spans="1:4" ht="20.100000000000001" customHeight="1" thickBot="1">
      <c r="A35" s="302"/>
      <c r="B35" s="303"/>
      <c r="C35" s="308"/>
      <c r="D35" s="309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I20" sqref="I20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79"/>
      <c r="B2" s="79"/>
      <c r="C2" s="282" t="s">
        <v>137</v>
      </c>
      <c r="D2" s="283"/>
      <c r="E2" s="284"/>
    </row>
    <row r="3" spans="1:6" ht="20.100000000000001" customHeight="1" thickTop="1" thickBot="1">
      <c r="A3" s="22" t="s">
        <v>28</v>
      </c>
      <c r="B3" s="16">
        <v>98705751</v>
      </c>
      <c r="C3" s="80"/>
      <c r="D3" s="81"/>
      <c r="E3" s="82"/>
    </row>
    <row r="4" spans="1:6" ht="20.100000000000001" customHeight="1" thickTop="1" thickBot="1">
      <c r="A4" s="24" t="s">
        <v>30</v>
      </c>
      <c r="B4" s="17">
        <f>B3+B11</f>
        <v>99549871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13438620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14282740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0.43281030303030305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844600</v>
      </c>
      <c r="C10" s="21" t="s">
        <v>10</v>
      </c>
      <c r="D10" s="280">
        <v>0.08</v>
      </c>
      <c r="E10" s="280"/>
    </row>
    <row r="11" spans="1:6" ht="20.100000000000001" customHeight="1" thickTop="1" thickBot="1">
      <c r="A11" s="21" t="s">
        <v>8</v>
      </c>
      <c r="B11" s="30">
        <v>844120</v>
      </c>
      <c r="C11" s="21" t="s">
        <v>11</v>
      </c>
      <c r="D11" s="280">
        <v>0.09</v>
      </c>
      <c r="E11" s="280"/>
    </row>
    <row r="12" spans="1:6" ht="20.100000000000001" customHeight="1" thickTop="1" thickBot="1">
      <c r="A12" s="21" t="s">
        <v>21</v>
      </c>
      <c r="B12" s="30">
        <v>743520</v>
      </c>
      <c r="C12" s="21" t="s">
        <v>1</v>
      </c>
      <c r="D12" s="280">
        <v>0.26</v>
      </c>
      <c r="E12" s="280"/>
    </row>
    <row r="13" spans="1:6" ht="20.100000000000001" customHeight="1" thickTop="1" thickBot="1">
      <c r="A13" s="21" t="s">
        <v>22</v>
      </c>
      <c r="B13" s="30">
        <f>B11-B12</f>
        <v>100600</v>
      </c>
      <c r="C13" s="21" t="s">
        <v>6</v>
      </c>
      <c r="D13" s="280">
        <v>0.01</v>
      </c>
      <c r="E13" s="280"/>
    </row>
    <row r="14" spans="1:6" ht="20.100000000000001" customHeight="1" thickTop="1" thickBot="1">
      <c r="A14" s="21" t="s">
        <v>25</v>
      </c>
      <c r="B14" s="30">
        <f>B10-B11</f>
        <v>480</v>
      </c>
      <c r="C14" s="21" t="s">
        <v>12</v>
      </c>
      <c r="D14" s="280" t="s">
        <v>18</v>
      </c>
      <c r="E14" s="280"/>
    </row>
    <row r="15" spans="1:6" ht="20.100000000000001" customHeight="1" thickTop="1" thickBot="1">
      <c r="A15" s="21" t="s">
        <v>23</v>
      </c>
      <c r="B15" s="30">
        <v>633700</v>
      </c>
      <c r="C15" s="21" t="s">
        <v>13</v>
      </c>
      <c r="D15" s="280">
        <v>0.12</v>
      </c>
      <c r="E15" s="280"/>
    </row>
    <row r="16" spans="1:6" ht="20.100000000000001" customHeight="1" thickTop="1" thickBot="1">
      <c r="A16" s="21" t="s">
        <v>26</v>
      </c>
      <c r="B16" s="30">
        <f>B11-B15</f>
        <v>210420</v>
      </c>
      <c r="C16" s="21" t="s">
        <v>14</v>
      </c>
      <c r="D16" s="280">
        <v>0.28000000000000003</v>
      </c>
      <c r="E16" s="280"/>
    </row>
    <row r="17" spans="1:8" ht="20.100000000000001" customHeight="1" thickTop="1" thickBot="1">
      <c r="A17" s="21" t="s">
        <v>27</v>
      </c>
      <c r="B17" s="31">
        <v>71</v>
      </c>
      <c r="C17" s="21" t="s">
        <v>15</v>
      </c>
      <c r="D17" s="280">
        <v>0.08</v>
      </c>
      <c r="E17" s="280"/>
    </row>
    <row r="18" spans="1:8" ht="20.100000000000001" customHeight="1" thickTop="1" thickBot="1">
      <c r="A18" s="21" t="s">
        <v>24</v>
      </c>
      <c r="B18" s="30">
        <v>11895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>
        <v>0.01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78" t="s">
        <v>18</v>
      </c>
      <c r="E20" s="78"/>
    </row>
    <row r="21" spans="1:8" ht="20.100000000000001" customHeight="1" thickTop="1" thickBot="1">
      <c r="A21" s="29"/>
      <c r="B21" s="28"/>
      <c r="C21" s="21" t="s">
        <v>33</v>
      </c>
      <c r="D21" s="78">
        <v>0.03</v>
      </c>
      <c r="E21" s="78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 t="s">
        <v>60</v>
      </c>
      <c r="C24" s="22" t="s">
        <v>20</v>
      </c>
      <c r="D24" s="292" t="s">
        <v>138</v>
      </c>
      <c r="E24" s="293"/>
    </row>
    <row r="25" spans="1:8" s="5" customFormat="1" ht="20.100000000000001" customHeight="1" thickTop="1" thickBot="1">
      <c r="A25" s="22" t="s">
        <v>1</v>
      </c>
      <c r="B25" s="7" t="s">
        <v>61</v>
      </c>
      <c r="C25" s="22" t="s">
        <v>2</v>
      </c>
      <c r="D25" s="292" t="s">
        <v>139</v>
      </c>
      <c r="E25" s="297"/>
    </row>
    <row r="26" spans="1:8" s="5" customFormat="1" ht="20.100000000000001" customHeight="1" thickTop="1" thickBot="1">
      <c r="A26" s="22"/>
      <c r="B26" s="7"/>
      <c r="C26" s="22" t="s">
        <v>3</v>
      </c>
      <c r="D26" s="292" t="s">
        <v>140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/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118</v>
      </c>
      <c r="B31" s="310"/>
      <c r="C31" s="311" t="s">
        <v>141</v>
      </c>
      <c r="D31" s="320"/>
    </row>
    <row r="32" spans="1:8" ht="53.25" customHeight="1" thickTop="1" thickBot="1">
      <c r="A32" s="294" t="s">
        <v>119</v>
      </c>
      <c r="B32" s="295"/>
      <c r="C32" s="294" t="s">
        <v>142</v>
      </c>
      <c r="D32" s="296"/>
    </row>
    <row r="33" spans="1:4" ht="20.100000000000001" customHeight="1" thickTop="1">
      <c r="A33" s="298"/>
      <c r="B33" s="299"/>
      <c r="C33" s="314" t="s">
        <v>143</v>
      </c>
      <c r="D33" s="321"/>
    </row>
    <row r="34" spans="1:4" ht="20.100000000000001" customHeight="1">
      <c r="A34" s="300"/>
      <c r="B34" s="301"/>
      <c r="C34" s="322"/>
      <c r="D34" s="323"/>
    </row>
    <row r="35" spans="1:4" ht="20.100000000000001" customHeight="1" thickBot="1">
      <c r="A35" s="302"/>
      <c r="B35" s="303"/>
      <c r="C35" s="324"/>
      <c r="D35" s="325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D27" sqref="D27:E27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84"/>
      <c r="B2" s="84"/>
      <c r="C2" s="282" t="s">
        <v>136</v>
      </c>
      <c r="D2" s="283"/>
      <c r="E2" s="284"/>
    </row>
    <row r="3" spans="1:6" ht="20.100000000000001" customHeight="1" thickTop="1" thickBot="1">
      <c r="A3" s="22" t="s">
        <v>28</v>
      </c>
      <c r="B3" s="16">
        <v>99549871</v>
      </c>
      <c r="C3" s="85"/>
      <c r="D3" s="86"/>
      <c r="E3" s="87"/>
    </row>
    <row r="4" spans="1:6" ht="20.100000000000001" customHeight="1" thickTop="1" thickBot="1">
      <c r="A4" s="24" t="s">
        <v>30</v>
      </c>
      <c r="B4" s="17">
        <f>B3+B11</f>
        <v>100376531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14282740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15109400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0.45786060606060608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864700</v>
      </c>
      <c r="C10" s="21" t="s">
        <v>10</v>
      </c>
      <c r="D10" s="280">
        <v>0.12</v>
      </c>
      <c r="E10" s="280"/>
    </row>
    <row r="11" spans="1:6" ht="20.100000000000001" customHeight="1" thickTop="1" thickBot="1">
      <c r="A11" s="21" t="s">
        <v>8</v>
      </c>
      <c r="B11" s="30">
        <v>826660</v>
      </c>
      <c r="C11" s="21" t="s">
        <v>11</v>
      </c>
      <c r="D11" s="280">
        <v>0.09</v>
      </c>
      <c r="E11" s="280"/>
    </row>
    <row r="12" spans="1:6" ht="20.100000000000001" customHeight="1" thickTop="1" thickBot="1">
      <c r="A12" s="21" t="s">
        <v>21</v>
      </c>
      <c r="B12" s="30">
        <v>654230</v>
      </c>
      <c r="C12" s="21" t="s">
        <v>1</v>
      </c>
      <c r="D12" s="280">
        <v>0.31</v>
      </c>
      <c r="E12" s="280"/>
    </row>
    <row r="13" spans="1:6" ht="20.100000000000001" customHeight="1" thickTop="1" thickBot="1">
      <c r="A13" s="21" t="s">
        <v>22</v>
      </c>
      <c r="B13" s="30">
        <f>B11-B12</f>
        <v>172430</v>
      </c>
      <c r="C13" s="21" t="s">
        <v>6</v>
      </c>
      <c r="D13" s="280">
        <v>7.0000000000000007E-2</v>
      </c>
      <c r="E13" s="280"/>
    </row>
    <row r="14" spans="1:6" ht="20.100000000000001" customHeight="1" thickTop="1" thickBot="1">
      <c r="A14" s="21" t="s">
        <v>25</v>
      </c>
      <c r="B14" s="30">
        <f>B10-B11</f>
        <v>38040</v>
      </c>
      <c r="C14" s="21" t="s">
        <v>12</v>
      </c>
      <c r="D14" s="280">
        <v>0.02</v>
      </c>
      <c r="E14" s="280"/>
    </row>
    <row r="15" spans="1:6" ht="20.100000000000001" customHeight="1" thickTop="1" thickBot="1">
      <c r="A15" s="21" t="s">
        <v>23</v>
      </c>
      <c r="B15" s="30">
        <v>537110</v>
      </c>
      <c r="C15" s="21" t="s">
        <v>13</v>
      </c>
      <c r="D15" s="280">
        <v>0.06</v>
      </c>
      <c r="E15" s="280"/>
    </row>
    <row r="16" spans="1:6" ht="20.100000000000001" customHeight="1" thickTop="1" thickBot="1">
      <c r="A16" s="21" t="s">
        <v>26</v>
      </c>
      <c r="B16" s="30">
        <f>B11-B15</f>
        <v>289550</v>
      </c>
      <c r="C16" s="21" t="s">
        <v>14</v>
      </c>
      <c r="D16" s="280">
        <v>0.28999999999999998</v>
      </c>
      <c r="E16" s="280"/>
    </row>
    <row r="17" spans="1:8" ht="20.100000000000001" customHeight="1" thickTop="1" thickBot="1">
      <c r="A17" s="21" t="s">
        <v>27</v>
      </c>
      <c r="B17" s="31">
        <v>73</v>
      </c>
      <c r="C17" s="21" t="s">
        <v>15</v>
      </c>
      <c r="D17" s="280">
        <v>0.03</v>
      </c>
      <c r="E17" s="280"/>
    </row>
    <row r="18" spans="1:8" ht="20.100000000000001" customHeight="1" thickTop="1" thickBot="1">
      <c r="A18" s="21" t="s">
        <v>24</v>
      </c>
      <c r="B18" s="30">
        <v>11845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83" t="s">
        <v>18</v>
      </c>
      <c r="E20" s="83"/>
    </row>
    <row r="21" spans="1:8" ht="20.100000000000001" customHeight="1" thickTop="1" thickBot="1">
      <c r="A21" s="29"/>
      <c r="B21" s="28"/>
      <c r="C21" s="21" t="s">
        <v>33</v>
      </c>
      <c r="D21" s="83" t="s">
        <v>18</v>
      </c>
      <c r="E21" s="83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 t="s">
        <v>83</v>
      </c>
      <c r="C24" s="22" t="s">
        <v>20</v>
      </c>
      <c r="D24" s="292" t="s">
        <v>152</v>
      </c>
      <c r="E24" s="293"/>
    </row>
    <row r="25" spans="1:8" s="5" customFormat="1" ht="20.100000000000001" customHeight="1" thickTop="1" thickBot="1">
      <c r="A25" s="22" t="s">
        <v>1</v>
      </c>
      <c r="B25" s="7" t="s">
        <v>39</v>
      </c>
      <c r="C25" s="22" t="s">
        <v>2</v>
      </c>
      <c r="D25" s="292" t="s">
        <v>149</v>
      </c>
      <c r="E25" s="297"/>
    </row>
    <row r="26" spans="1:8" s="5" customFormat="1" ht="20.100000000000001" customHeight="1" thickTop="1" thickBot="1">
      <c r="A26" s="22"/>
      <c r="B26" s="7" t="s">
        <v>134</v>
      </c>
      <c r="C26" s="22" t="s">
        <v>3</v>
      </c>
      <c r="D26" s="292" t="s">
        <v>42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/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135</v>
      </c>
      <c r="B31" s="310"/>
      <c r="C31" s="311" t="s">
        <v>150</v>
      </c>
      <c r="D31" s="320"/>
    </row>
    <row r="32" spans="1:8" ht="53.25" customHeight="1" thickTop="1" thickBot="1">
      <c r="A32" s="294"/>
      <c r="B32" s="295"/>
      <c r="C32" s="294" t="s">
        <v>151</v>
      </c>
      <c r="D32" s="296"/>
    </row>
    <row r="33" spans="1:4" ht="20.100000000000001" customHeight="1" thickTop="1">
      <c r="A33" s="298"/>
      <c r="B33" s="299"/>
      <c r="C33" s="304"/>
      <c r="D33" s="305"/>
    </row>
    <row r="34" spans="1:4" ht="20.100000000000001" customHeight="1">
      <c r="A34" s="300"/>
      <c r="B34" s="301"/>
      <c r="C34" s="306"/>
      <c r="D34" s="307"/>
    </row>
    <row r="35" spans="1:4" ht="20.100000000000001" customHeight="1" thickBot="1">
      <c r="A35" s="302"/>
      <c r="B35" s="303"/>
      <c r="C35" s="308"/>
      <c r="D35" s="309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6"/>
  <sheetViews>
    <sheetView topLeftCell="A13" zoomScaleNormal="100" workbookViewId="0">
      <selection activeCell="C36" sqref="C36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89"/>
      <c r="B2" s="89"/>
      <c r="C2" s="282" t="s">
        <v>148</v>
      </c>
      <c r="D2" s="283"/>
      <c r="E2" s="284"/>
    </row>
    <row r="3" spans="1:6" ht="20.100000000000001" customHeight="1" thickTop="1" thickBot="1">
      <c r="A3" s="22" t="s">
        <v>28</v>
      </c>
      <c r="B3" s="16">
        <v>100376531</v>
      </c>
      <c r="C3" s="90"/>
      <c r="D3" s="91"/>
      <c r="E3" s="92"/>
    </row>
    <row r="4" spans="1:6" ht="20.100000000000001" customHeight="1" thickTop="1" thickBot="1">
      <c r="A4" s="24" t="s">
        <v>30</v>
      </c>
      <c r="B4" s="17">
        <f>B3+B11</f>
        <v>101309791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15109400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16042660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0.48614121212121214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952600</v>
      </c>
      <c r="C10" s="21" t="s">
        <v>10</v>
      </c>
      <c r="D10" s="280">
        <v>0.12</v>
      </c>
      <c r="E10" s="280"/>
    </row>
    <row r="11" spans="1:6" ht="20.100000000000001" customHeight="1" thickTop="1" thickBot="1">
      <c r="A11" s="21" t="s">
        <v>8</v>
      </c>
      <c r="B11" s="30">
        <v>933260</v>
      </c>
      <c r="C11" s="21" t="s">
        <v>11</v>
      </c>
      <c r="D11" s="280">
        <v>0.13</v>
      </c>
      <c r="E11" s="280"/>
    </row>
    <row r="12" spans="1:6" ht="20.100000000000001" customHeight="1" thickTop="1" thickBot="1">
      <c r="A12" s="21" t="s">
        <v>21</v>
      </c>
      <c r="B12" s="30">
        <v>780730</v>
      </c>
      <c r="C12" s="21" t="s">
        <v>1</v>
      </c>
      <c r="D12" s="280">
        <v>0.27</v>
      </c>
      <c r="E12" s="280"/>
    </row>
    <row r="13" spans="1:6" ht="20.100000000000001" customHeight="1" thickTop="1" thickBot="1">
      <c r="A13" s="21" t="s">
        <v>22</v>
      </c>
      <c r="B13" s="30">
        <f>B11-B12</f>
        <v>152530</v>
      </c>
      <c r="C13" s="21" t="s">
        <v>6</v>
      </c>
      <c r="D13" s="280">
        <v>0.03</v>
      </c>
      <c r="E13" s="280"/>
    </row>
    <row r="14" spans="1:6" ht="20.100000000000001" customHeight="1" thickTop="1" thickBot="1">
      <c r="A14" s="21" t="s">
        <v>25</v>
      </c>
      <c r="B14" s="30">
        <f>B10-B11</f>
        <v>19340</v>
      </c>
      <c r="C14" s="21" t="s">
        <v>12</v>
      </c>
      <c r="D14" s="280">
        <v>0.01</v>
      </c>
      <c r="E14" s="280"/>
    </row>
    <row r="15" spans="1:6" ht="20.100000000000001" customHeight="1" thickTop="1" thickBot="1">
      <c r="A15" s="21" t="s">
        <v>23</v>
      </c>
      <c r="B15" s="30">
        <v>646420</v>
      </c>
      <c r="C15" s="21" t="s">
        <v>13</v>
      </c>
      <c r="D15" s="280">
        <v>0.12</v>
      </c>
      <c r="E15" s="280"/>
    </row>
    <row r="16" spans="1:6" ht="20.100000000000001" customHeight="1" thickTop="1" thickBot="1">
      <c r="A16" s="21" t="s">
        <v>26</v>
      </c>
      <c r="B16" s="30">
        <f>B11-B15</f>
        <v>286840</v>
      </c>
      <c r="C16" s="21" t="s">
        <v>14</v>
      </c>
      <c r="D16" s="280">
        <v>0.27</v>
      </c>
      <c r="E16" s="280"/>
    </row>
    <row r="17" spans="1:8" ht="20.100000000000001" customHeight="1" thickTop="1" thickBot="1">
      <c r="A17" s="21" t="s">
        <v>27</v>
      </c>
      <c r="B17" s="31">
        <v>68</v>
      </c>
      <c r="C17" s="21" t="s">
        <v>15</v>
      </c>
      <c r="D17" s="280">
        <v>0.03</v>
      </c>
      <c r="E17" s="280"/>
    </row>
    <row r="18" spans="1:8" ht="20.100000000000001" customHeight="1" thickTop="1" thickBot="1">
      <c r="A18" s="21" t="s">
        <v>24</v>
      </c>
      <c r="B18" s="30">
        <v>14008</v>
      </c>
      <c r="C18" s="21" t="s">
        <v>16</v>
      </c>
      <c r="D18" s="280">
        <v>0.01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88" t="s">
        <v>18</v>
      </c>
      <c r="E20" s="88"/>
    </row>
    <row r="21" spans="1:8" ht="20.100000000000001" customHeight="1" thickTop="1" thickBot="1">
      <c r="A21" s="29"/>
      <c r="B21" s="28"/>
      <c r="C21" s="21" t="s">
        <v>33</v>
      </c>
      <c r="D21" s="88" t="s">
        <v>18</v>
      </c>
      <c r="E21" s="88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 t="s">
        <v>145</v>
      </c>
      <c r="C24" s="22" t="s">
        <v>20</v>
      </c>
      <c r="D24" s="292"/>
      <c r="E24" s="293"/>
    </row>
    <row r="25" spans="1:8" s="5" customFormat="1" ht="20.100000000000001" customHeight="1" thickTop="1" thickBot="1">
      <c r="A25" s="22" t="s">
        <v>1</v>
      </c>
      <c r="B25" s="7" t="s">
        <v>146</v>
      </c>
      <c r="C25" s="22" t="s">
        <v>2</v>
      </c>
      <c r="D25" s="292" t="s">
        <v>153</v>
      </c>
      <c r="E25" s="297"/>
    </row>
    <row r="26" spans="1:8" s="5" customFormat="1" ht="20.100000000000001" customHeight="1" thickTop="1" thickBot="1">
      <c r="A26" s="22"/>
      <c r="B26" s="7"/>
      <c r="C26" s="22" t="s">
        <v>3</v>
      </c>
      <c r="D26" s="292" t="s">
        <v>154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/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144</v>
      </c>
      <c r="B31" s="310"/>
      <c r="C31" s="311" t="s">
        <v>155</v>
      </c>
      <c r="D31" s="320"/>
    </row>
    <row r="32" spans="1:8" ht="53.25" customHeight="1" thickTop="1" thickBot="1">
      <c r="A32" s="294" t="s">
        <v>147</v>
      </c>
      <c r="B32" s="295"/>
      <c r="C32" s="294" t="s">
        <v>156</v>
      </c>
      <c r="D32" s="296"/>
    </row>
    <row r="33" spans="1:4" ht="20.100000000000001" customHeight="1" thickTop="1">
      <c r="A33" s="298"/>
      <c r="B33" s="299"/>
      <c r="C33" s="314" t="s">
        <v>157</v>
      </c>
      <c r="D33" s="321"/>
    </row>
    <row r="34" spans="1:4" ht="20.100000000000001" customHeight="1">
      <c r="A34" s="300"/>
      <c r="B34" s="301"/>
      <c r="C34" s="322"/>
      <c r="D34" s="323"/>
    </row>
    <row r="35" spans="1:4" ht="20.100000000000001" customHeight="1" thickBot="1">
      <c r="A35" s="302"/>
      <c r="B35" s="303"/>
      <c r="C35" s="324"/>
      <c r="D35" s="325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G32" sqref="G3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94"/>
      <c r="B2" s="94"/>
      <c r="C2" s="282" t="s">
        <v>158</v>
      </c>
      <c r="D2" s="283"/>
      <c r="E2" s="284"/>
    </row>
    <row r="3" spans="1:6" ht="20.100000000000001" customHeight="1" thickTop="1" thickBot="1">
      <c r="A3" s="22" t="s">
        <v>28</v>
      </c>
      <c r="B3" s="16">
        <v>101309791</v>
      </c>
      <c r="C3" s="95"/>
      <c r="D3" s="96"/>
      <c r="E3" s="97"/>
    </row>
    <row r="4" spans="1:6" ht="20.100000000000001" customHeight="1" thickTop="1" thickBot="1">
      <c r="A4" s="24" t="s">
        <v>30</v>
      </c>
      <c r="B4" s="17">
        <f>B3+B11</f>
        <v>102183191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16042660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16916060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0.51260787878787883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906200</v>
      </c>
      <c r="C10" s="21" t="s">
        <v>10</v>
      </c>
      <c r="D10" s="280">
        <v>0.08</v>
      </c>
      <c r="E10" s="280"/>
    </row>
    <row r="11" spans="1:6" ht="20.100000000000001" customHeight="1" thickTop="1" thickBot="1">
      <c r="A11" s="21" t="s">
        <v>8</v>
      </c>
      <c r="B11" s="30">
        <v>873400</v>
      </c>
      <c r="C11" s="21" t="s">
        <v>11</v>
      </c>
      <c r="D11" s="280">
        <v>0.08</v>
      </c>
      <c r="E11" s="280"/>
    </row>
    <row r="12" spans="1:6" ht="20.100000000000001" customHeight="1" thickTop="1" thickBot="1">
      <c r="A12" s="21" t="s">
        <v>21</v>
      </c>
      <c r="B12" s="30">
        <v>618850</v>
      </c>
      <c r="C12" s="21" t="s">
        <v>1</v>
      </c>
      <c r="D12" s="280">
        <v>0.42</v>
      </c>
      <c r="E12" s="280"/>
    </row>
    <row r="13" spans="1:6" ht="20.100000000000001" customHeight="1" thickTop="1" thickBot="1">
      <c r="A13" s="21" t="s">
        <v>22</v>
      </c>
      <c r="B13" s="30">
        <f>B11-B12</f>
        <v>254550</v>
      </c>
      <c r="C13" s="21" t="s">
        <v>6</v>
      </c>
      <c r="D13" s="280" t="s">
        <v>18</v>
      </c>
      <c r="E13" s="280"/>
    </row>
    <row r="14" spans="1:6" ht="20.100000000000001" customHeight="1" thickTop="1" thickBot="1">
      <c r="A14" s="21" t="s">
        <v>25</v>
      </c>
      <c r="B14" s="30">
        <f>B10-B11</f>
        <v>32800</v>
      </c>
      <c r="C14" s="21" t="s">
        <v>12</v>
      </c>
      <c r="D14" s="280" t="s">
        <v>18</v>
      </c>
      <c r="E14" s="280"/>
    </row>
    <row r="15" spans="1:6" ht="20.100000000000001" customHeight="1" thickTop="1" thickBot="1">
      <c r="A15" s="21" t="s">
        <v>23</v>
      </c>
      <c r="B15" s="30">
        <v>649900</v>
      </c>
      <c r="C15" s="21" t="s">
        <v>13</v>
      </c>
      <c r="D15" s="280">
        <v>0.12</v>
      </c>
      <c r="E15" s="280"/>
    </row>
    <row r="16" spans="1:6" ht="20.100000000000001" customHeight="1" thickTop="1" thickBot="1">
      <c r="A16" s="21" t="s">
        <v>26</v>
      </c>
      <c r="B16" s="30">
        <f>B11-B15</f>
        <v>223500</v>
      </c>
      <c r="C16" s="21" t="s">
        <v>14</v>
      </c>
      <c r="D16" s="280">
        <v>0.22</v>
      </c>
      <c r="E16" s="280"/>
    </row>
    <row r="17" spans="1:8" ht="20.100000000000001" customHeight="1" thickTop="1" thickBot="1">
      <c r="A17" s="21" t="s">
        <v>27</v>
      </c>
      <c r="B17" s="31">
        <v>63</v>
      </c>
      <c r="C17" s="21" t="s">
        <v>15</v>
      </c>
      <c r="D17" s="280">
        <v>7.0000000000000007E-2</v>
      </c>
      <c r="E17" s="280"/>
    </row>
    <row r="18" spans="1:8" ht="20.100000000000001" customHeight="1" thickTop="1" thickBot="1">
      <c r="A18" s="21" t="s">
        <v>24</v>
      </c>
      <c r="B18" s="30">
        <v>14384</v>
      </c>
      <c r="C18" s="21" t="s">
        <v>16</v>
      </c>
      <c r="D18" s="280">
        <v>0.01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93" t="s">
        <v>18</v>
      </c>
      <c r="E20" s="93"/>
    </row>
    <row r="21" spans="1:8" ht="20.100000000000001" customHeight="1" thickTop="1" thickBot="1">
      <c r="A21" s="29"/>
      <c r="B21" s="28"/>
      <c r="C21" s="21" t="s">
        <v>33</v>
      </c>
      <c r="D21" s="93" t="s">
        <v>18</v>
      </c>
      <c r="E21" s="93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 t="s">
        <v>46</v>
      </c>
      <c r="C24" s="22" t="s">
        <v>20</v>
      </c>
      <c r="D24" s="292"/>
      <c r="E24" s="293"/>
    </row>
    <row r="25" spans="1:8" s="5" customFormat="1" ht="20.100000000000001" customHeight="1" thickTop="1" thickBot="1">
      <c r="A25" s="22" t="s">
        <v>1</v>
      </c>
      <c r="B25" s="7" t="s">
        <v>47</v>
      </c>
      <c r="C25" s="22" t="s">
        <v>2</v>
      </c>
      <c r="D25" s="292" t="s">
        <v>161</v>
      </c>
      <c r="E25" s="297"/>
    </row>
    <row r="26" spans="1:8" s="5" customFormat="1" ht="20.100000000000001" customHeight="1" thickTop="1" thickBot="1">
      <c r="A26" s="22"/>
      <c r="B26" s="7"/>
      <c r="C26" s="22" t="s">
        <v>3</v>
      </c>
      <c r="D26" s="292" t="s">
        <v>162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/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159</v>
      </c>
      <c r="B31" s="310"/>
      <c r="C31" s="311" t="s">
        <v>163</v>
      </c>
      <c r="D31" s="320"/>
    </row>
    <row r="32" spans="1:8" ht="53.25" customHeight="1" thickTop="1" thickBot="1">
      <c r="A32" s="294" t="s">
        <v>160</v>
      </c>
      <c r="B32" s="295"/>
      <c r="C32" s="294" t="s">
        <v>164</v>
      </c>
      <c r="D32" s="296"/>
    </row>
    <row r="33" spans="1:4" ht="20.100000000000001" customHeight="1" thickTop="1">
      <c r="A33" s="298"/>
      <c r="B33" s="299"/>
      <c r="C33" s="304"/>
      <c r="D33" s="305"/>
    </row>
    <row r="34" spans="1:4" ht="20.100000000000001" customHeight="1">
      <c r="A34" s="300"/>
      <c r="B34" s="301"/>
      <c r="C34" s="306"/>
      <c r="D34" s="307"/>
    </row>
    <row r="35" spans="1:4" ht="20.100000000000001" customHeight="1" thickBot="1">
      <c r="A35" s="302"/>
      <c r="B35" s="303"/>
      <c r="C35" s="308"/>
      <c r="D35" s="309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C33" sqref="C33:D35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99"/>
      <c r="B2" s="99"/>
      <c r="C2" s="282" t="s">
        <v>170</v>
      </c>
      <c r="D2" s="283"/>
      <c r="E2" s="284"/>
    </row>
    <row r="3" spans="1:6" ht="20.100000000000001" customHeight="1" thickTop="1" thickBot="1">
      <c r="A3" s="22" t="s">
        <v>28</v>
      </c>
      <c r="B3" s="16">
        <v>102183191</v>
      </c>
      <c r="C3" s="100"/>
      <c r="D3" s="101"/>
      <c r="E3" s="102"/>
    </row>
    <row r="4" spans="1:6" ht="20.100000000000001" customHeight="1" thickTop="1" thickBot="1">
      <c r="A4" s="24" t="s">
        <v>30</v>
      </c>
      <c r="B4" s="17">
        <f>B3+B11</f>
        <v>103604591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16916060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18337460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0.5556806060606061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1437000</v>
      </c>
      <c r="C10" s="21" t="s">
        <v>10</v>
      </c>
      <c r="D10" s="280">
        <v>0.08</v>
      </c>
      <c r="E10" s="280"/>
    </row>
    <row r="11" spans="1:6" ht="20.100000000000001" customHeight="1" thickTop="1" thickBot="1">
      <c r="A11" s="21" t="s">
        <v>8</v>
      </c>
      <c r="B11" s="30">
        <v>1421400</v>
      </c>
      <c r="C11" s="21" t="s">
        <v>11</v>
      </c>
      <c r="D11" s="280">
        <v>0.11</v>
      </c>
      <c r="E11" s="280"/>
    </row>
    <row r="12" spans="1:6" ht="20.100000000000001" customHeight="1" thickTop="1" thickBot="1">
      <c r="A12" s="21" t="s">
        <v>21</v>
      </c>
      <c r="B12" s="30">
        <v>803300</v>
      </c>
      <c r="C12" s="21" t="s">
        <v>1</v>
      </c>
      <c r="D12" s="280">
        <v>0.24</v>
      </c>
      <c r="E12" s="280"/>
    </row>
    <row r="13" spans="1:6" ht="20.100000000000001" customHeight="1" thickTop="1" thickBot="1">
      <c r="A13" s="21" t="s">
        <v>22</v>
      </c>
      <c r="B13" s="30">
        <f>B11-B12</f>
        <v>618100</v>
      </c>
      <c r="C13" s="21" t="s">
        <v>6</v>
      </c>
      <c r="D13" s="280">
        <v>0.01</v>
      </c>
      <c r="E13" s="280"/>
    </row>
    <row r="14" spans="1:6" ht="20.100000000000001" customHeight="1" thickTop="1" thickBot="1">
      <c r="A14" s="21" t="s">
        <v>25</v>
      </c>
      <c r="B14" s="30">
        <f>B10-B11</f>
        <v>15600</v>
      </c>
      <c r="C14" s="21" t="s">
        <v>12</v>
      </c>
      <c r="D14" s="280" t="s">
        <v>171</v>
      </c>
      <c r="E14" s="280"/>
    </row>
    <row r="15" spans="1:6" ht="20.100000000000001" customHeight="1" thickTop="1" thickBot="1">
      <c r="A15" s="21" t="s">
        <v>23</v>
      </c>
      <c r="B15" s="30">
        <v>1201200</v>
      </c>
      <c r="C15" s="21" t="s">
        <v>13</v>
      </c>
      <c r="D15" s="280">
        <v>0.09</v>
      </c>
      <c r="E15" s="280"/>
    </row>
    <row r="16" spans="1:6" ht="20.100000000000001" customHeight="1" thickTop="1" thickBot="1">
      <c r="A16" s="21" t="s">
        <v>26</v>
      </c>
      <c r="B16" s="30">
        <f>B11-B15</f>
        <v>220200</v>
      </c>
      <c r="C16" s="21" t="s">
        <v>14</v>
      </c>
      <c r="D16" s="280">
        <v>0.19</v>
      </c>
      <c r="E16" s="280"/>
    </row>
    <row r="17" spans="1:8" ht="20.100000000000001" customHeight="1" thickTop="1" thickBot="1">
      <c r="A17" s="21" t="s">
        <v>27</v>
      </c>
      <c r="B17" s="31">
        <v>84</v>
      </c>
      <c r="C17" s="21" t="s">
        <v>15</v>
      </c>
      <c r="D17" s="280">
        <v>0.08</v>
      </c>
      <c r="E17" s="280"/>
    </row>
    <row r="18" spans="1:8" ht="20.100000000000001" customHeight="1" thickTop="1" thickBot="1">
      <c r="A18" s="21" t="s">
        <v>24</v>
      </c>
      <c r="B18" s="30">
        <v>17107</v>
      </c>
      <c r="C18" s="21" t="s">
        <v>16</v>
      </c>
      <c r="D18" s="280" t="s">
        <v>18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98" t="s">
        <v>18</v>
      </c>
      <c r="E20" s="98"/>
    </row>
    <row r="21" spans="1:8" ht="20.100000000000001" customHeight="1" thickTop="1" thickBot="1">
      <c r="A21" s="29"/>
      <c r="B21" s="28"/>
      <c r="C21" s="21" t="s">
        <v>33</v>
      </c>
      <c r="D21" s="98">
        <v>0.19</v>
      </c>
      <c r="E21" s="98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/>
      <c r="C24" s="22" t="s">
        <v>20</v>
      </c>
      <c r="D24" s="292"/>
      <c r="E24" s="293"/>
    </row>
    <row r="25" spans="1:8" s="5" customFormat="1" ht="20.100000000000001" customHeight="1" thickTop="1" thickBot="1">
      <c r="A25" s="22" t="s">
        <v>1</v>
      </c>
      <c r="B25" s="7" t="s">
        <v>38</v>
      </c>
      <c r="C25" s="22" t="s">
        <v>2</v>
      </c>
      <c r="D25" s="292" t="s">
        <v>172</v>
      </c>
      <c r="E25" s="297"/>
    </row>
    <row r="26" spans="1:8" s="5" customFormat="1" ht="20.100000000000001" customHeight="1" thickTop="1" thickBot="1">
      <c r="A26" s="22"/>
      <c r="B26" s="7" t="s">
        <v>39</v>
      </c>
      <c r="C26" s="22" t="s">
        <v>3</v>
      </c>
      <c r="D26" s="292" t="s">
        <v>173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/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165</v>
      </c>
      <c r="B31" s="310"/>
      <c r="C31" s="311" t="s">
        <v>174</v>
      </c>
      <c r="D31" s="320"/>
    </row>
    <row r="32" spans="1:8" ht="53.25" customHeight="1" thickTop="1" thickBot="1">
      <c r="A32" s="294" t="s">
        <v>166</v>
      </c>
      <c r="B32" s="295"/>
      <c r="C32" s="294" t="s">
        <v>186</v>
      </c>
      <c r="D32" s="296"/>
    </row>
    <row r="33" spans="1:4" ht="20.100000000000001" customHeight="1" thickTop="1">
      <c r="A33" s="326"/>
      <c r="B33" s="327"/>
      <c r="C33" s="304"/>
      <c r="D33" s="305"/>
    </row>
    <row r="34" spans="1:4" ht="20.100000000000001" customHeight="1">
      <c r="A34" s="328"/>
      <c r="B34" s="329"/>
      <c r="C34" s="306"/>
      <c r="D34" s="307"/>
    </row>
    <row r="35" spans="1:4" ht="20.100000000000001" customHeight="1" thickBot="1">
      <c r="A35" s="330"/>
      <c r="B35" s="331"/>
      <c r="C35" s="308"/>
      <c r="D35" s="309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C33" sqref="C33:D35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04"/>
      <c r="B2" s="104"/>
      <c r="C2" s="282" t="s">
        <v>179</v>
      </c>
      <c r="D2" s="283"/>
      <c r="E2" s="284"/>
    </row>
    <row r="3" spans="1:6" ht="20.100000000000001" customHeight="1" thickTop="1" thickBot="1">
      <c r="A3" s="22" t="s">
        <v>28</v>
      </c>
      <c r="B3" s="16">
        <v>103604591</v>
      </c>
      <c r="C3" s="105"/>
      <c r="D3" s="106"/>
      <c r="E3" s="107"/>
    </row>
    <row r="4" spans="1:6" ht="20.100000000000001" customHeight="1" thickTop="1" thickBot="1">
      <c r="A4" s="24" t="s">
        <v>30</v>
      </c>
      <c r="B4" s="17">
        <f>B3+B11</f>
        <v>105347501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18337460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20080370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0.60849606060606065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1776600</v>
      </c>
      <c r="C10" s="21" t="s">
        <v>10</v>
      </c>
      <c r="D10" s="280">
        <v>0.1</v>
      </c>
      <c r="E10" s="280"/>
    </row>
    <row r="11" spans="1:6" ht="20.100000000000001" customHeight="1" thickTop="1" thickBot="1">
      <c r="A11" s="21" t="s">
        <v>8</v>
      </c>
      <c r="B11" s="30">
        <v>1742910</v>
      </c>
      <c r="C11" s="21" t="s">
        <v>11</v>
      </c>
      <c r="D11" s="280">
        <v>7.0000000000000007E-2</v>
      </c>
      <c r="E11" s="280"/>
    </row>
    <row r="12" spans="1:6" ht="20.100000000000001" customHeight="1" thickTop="1" thickBot="1">
      <c r="A12" s="21" t="s">
        <v>21</v>
      </c>
      <c r="B12" s="30">
        <v>1204620</v>
      </c>
      <c r="C12" s="21" t="s">
        <v>1</v>
      </c>
      <c r="D12" s="280">
        <v>0.26</v>
      </c>
      <c r="E12" s="280"/>
    </row>
    <row r="13" spans="1:6" ht="20.100000000000001" customHeight="1" thickTop="1" thickBot="1">
      <c r="A13" s="21" t="s">
        <v>22</v>
      </c>
      <c r="B13" s="30">
        <f>B11-B12</f>
        <v>538290</v>
      </c>
      <c r="C13" s="21" t="s">
        <v>6</v>
      </c>
      <c r="D13" s="280">
        <v>0.02</v>
      </c>
      <c r="E13" s="280"/>
    </row>
    <row r="14" spans="1:6" ht="20.100000000000001" customHeight="1" thickTop="1" thickBot="1">
      <c r="A14" s="21" t="s">
        <v>25</v>
      </c>
      <c r="B14" s="30">
        <f>B10-B11</f>
        <v>33690</v>
      </c>
      <c r="C14" s="21" t="s">
        <v>12</v>
      </c>
      <c r="D14" s="280">
        <v>0.01</v>
      </c>
      <c r="E14" s="280"/>
    </row>
    <row r="15" spans="1:6" ht="20.100000000000001" customHeight="1" thickTop="1" thickBot="1">
      <c r="A15" s="21" t="s">
        <v>23</v>
      </c>
      <c r="B15" s="30">
        <v>1274030</v>
      </c>
      <c r="C15" s="21" t="s">
        <v>13</v>
      </c>
      <c r="D15" s="280">
        <v>0.12</v>
      </c>
      <c r="E15" s="280"/>
    </row>
    <row r="16" spans="1:6" ht="20.100000000000001" customHeight="1" thickTop="1" thickBot="1">
      <c r="A16" s="21" t="s">
        <v>26</v>
      </c>
      <c r="B16" s="30">
        <f>B11-B15</f>
        <v>468880</v>
      </c>
      <c r="C16" s="21" t="s">
        <v>14</v>
      </c>
      <c r="D16" s="280">
        <v>0.28999999999999998</v>
      </c>
      <c r="E16" s="280"/>
    </row>
    <row r="17" spans="1:8" ht="20.100000000000001" customHeight="1" thickTop="1" thickBot="1">
      <c r="A17" s="21" t="s">
        <v>27</v>
      </c>
      <c r="B17" s="31">
        <v>132</v>
      </c>
      <c r="C17" s="21" t="s">
        <v>15</v>
      </c>
      <c r="D17" s="280">
        <v>0.12</v>
      </c>
      <c r="E17" s="280"/>
    </row>
    <row r="18" spans="1:8" ht="20.100000000000001" customHeight="1" thickTop="1" thickBot="1">
      <c r="A18" s="21" t="s">
        <v>24</v>
      </c>
      <c r="B18" s="30">
        <v>13459</v>
      </c>
      <c r="C18" s="21" t="s">
        <v>16</v>
      </c>
      <c r="D18" s="280">
        <v>0.01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>
        <v>0.01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03" t="s">
        <v>18</v>
      </c>
      <c r="E20" s="103"/>
    </row>
    <row r="21" spans="1:8" ht="20.100000000000001" customHeight="1" thickTop="1" thickBot="1">
      <c r="A21" s="29"/>
      <c r="B21" s="28"/>
      <c r="C21" s="21" t="s">
        <v>33</v>
      </c>
      <c r="D21" s="103" t="s">
        <v>18</v>
      </c>
      <c r="E21" s="103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 t="s">
        <v>168</v>
      </c>
      <c r="C24" s="22" t="s">
        <v>20</v>
      </c>
      <c r="D24" s="292" t="s">
        <v>181</v>
      </c>
      <c r="E24" s="293"/>
    </row>
    <row r="25" spans="1:8" s="5" customFormat="1" ht="20.100000000000001" customHeight="1" thickTop="1" thickBot="1">
      <c r="A25" s="22" t="s">
        <v>1</v>
      </c>
      <c r="B25" s="7" t="s">
        <v>169</v>
      </c>
      <c r="C25" s="22" t="s">
        <v>2</v>
      </c>
      <c r="D25" s="292" t="s">
        <v>182</v>
      </c>
      <c r="E25" s="297"/>
    </row>
    <row r="26" spans="1:8" s="5" customFormat="1" ht="20.100000000000001" customHeight="1" thickTop="1" thickBot="1">
      <c r="A26" s="22"/>
      <c r="B26" s="7"/>
      <c r="C26" s="22" t="s">
        <v>3</v>
      </c>
      <c r="D26" s="292" t="s">
        <v>183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/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167</v>
      </c>
      <c r="B31" s="310"/>
      <c r="C31" s="311" t="s">
        <v>184</v>
      </c>
      <c r="D31" s="320"/>
    </row>
    <row r="32" spans="1:8" ht="53.25" customHeight="1" thickTop="1" thickBot="1">
      <c r="A32" s="294"/>
      <c r="B32" s="295"/>
      <c r="C32" s="294" t="s">
        <v>185</v>
      </c>
      <c r="D32" s="296"/>
    </row>
    <row r="33" spans="1:4" ht="20.100000000000001" customHeight="1" thickTop="1">
      <c r="A33" s="298"/>
      <c r="B33" s="299"/>
      <c r="C33" s="304"/>
      <c r="D33" s="305"/>
    </row>
    <row r="34" spans="1:4" ht="20.100000000000001" customHeight="1">
      <c r="A34" s="300"/>
      <c r="B34" s="301"/>
      <c r="C34" s="306"/>
      <c r="D34" s="307"/>
    </row>
    <row r="35" spans="1:4" ht="20.100000000000001" customHeight="1" thickBot="1">
      <c r="A35" s="302"/>
      <c r="B35" s="303"/>
      <c r="C35" s="308"/>
      <c r="D35" s="309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7"/>
  <sheetViews>
    <sheetView zoomScaleNormal="100" workbookViewId="0">
      <selection activeCell="G33" sqref="G33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09"/>
      <c r="B2" s="109"/>
      <c r="C2" s="282" t="s">
        <v>180</v>
      </c>
      <c r="D2" s="283"/>
      <c r="E2" s="284"/>
    </row>
    <row r="3" spans="1:6" ht="20.100000000000001" customHeight="1" thickTop="1" thickBot="1">
      <c r="A3" s="22" t="s">
        <v>28</v>
      </c>
      <c r="B3" s="16">
        <v>105347501</v>
      </c>
      <c r="C3" s="110"/>
      <c r="D3" s="111"/>
      <c r="E3" s="112"/>
    </row>
    <row r="4" spans="1:6" ht="20.100000000000001" customHeight="1" thickTop="1" thickBot="1">
      <c r="A4" s="24" t="s">
        <v>30</v>
      </c>
      <c r="B4" s="17">
        <f>B3+B11</f>
        <v>107252231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20080370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21985100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0.66621515151515154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1931800</v>
      </c>
      <c r="C10" s="21" t="s">
        <v>10</v>
      </c>
      <c r="D10" s="280">
        <v>0.08</v>
      </c>
      <c r="E10" s="280"/>
    </row>
    <row r="11" spans="1:6" ht="20.100000000000001" customHeight="1" thickTop="1" thickBot="1">
      <c r="A11" s="21" t="s">
        <v>8</v>
      </c>
      <c r="B11" s="30">
        <v>1904730</v>
      </c>
      <c r="C11" s="21" t="s">
        <v>11</v>
      </c>
      <c r="D11" s="280">
        <v>0.08</v>
      </c>
      <c r="E11" s="280"/>
    </row>
    <row r="12" spans="1:6" ht="20.100000000000001" customHeight="1" thickTop="1" thickBot="1">
      <c r="A12" s="21" t="s">
        <v>21</v>
      </c>
      <c r="B12" s="30">
        <v>1477730</v>
      </c>
      <c r="C12" s="21" t="s">
        <v>1</v>
      </c>
      <c r="D12" s="280">
        <v>0.22</v>
      </c>
      <c r="E12" s="280"/>
    </row>
    <row r="13" spans="1:6" ht="20.100000000000001" customHeight="1" thickTop="1" thickBot="1">
      <c r="A13" s="21" t="s">
        <v>22</v>
      </c>
      <c r="B13" s="30">
        <f>B11-B12</f>
        <v>427000</v>
      </c>
      <c r="C13" s="21" t="s">
        <v>6</v>
      </c>
      <c r="D13" s="280">
        <v>0.04</v>
      </c>
      <c r="E13" s="280"/>
    </row>
    <row r="14" spans="1:6" ht="20.100000000000001" customHeight="1" thickTop="1" thickBot="1">
      <c r="A14" s="21" t="s">
        <v>25</v>
      </c>
      <c r="B14" s="30">
        <f>B10-B11</f>
        <v>27070</v>
      </c>
      <c r="C14" s="21" t="s">
        <v>12</v>
      </c>
      <c r="D14" s="280">
        <v>0.01</v>
      </c>
      <c r="E14" s="280"/>
    </row>
    <row r="15" spans="1:6" ht="20.100000000000001" customHeight="1" thickTop="1" thickBot="1">
      <c r="A15" s="21" t="s">
        <v>23</v>
      </c>
      <c r="B15" s="30">
        <v>1331680</v>
      </c>
      <c r="C15" s="21" t="s">
        <v>13</v>
      </c>
      <c r="D15" s="280">
        <v>0.16</v>
      </c>
      <c r="E15" s="280"/>
    </row>
    <row r="16" spans="1:6" ht="20.100000000000001" customHeight="1" thickTop="1" thickBot="1">
      <c r="A16" s="21" t="s">
        <v>26</v>
      </c>
      <c r="B16" s="30">
        <f>B11-B15</f>
        <v>573050</v>
      </c>
      <c r="C16" s="21" t="s">
        <v>14</v>
      </c>
      <c r="D16" s="280">
        <v>0.28000000000000003</v>
      </c>
      <c r="E16" s="280"/>
    </row>
    <row r="17" spans="1:8" ht="20.100000000000001" customHeight="1" thickTop="1" thickBot="1">
      <c r="A17" s="21" t="s">
        <v>27</v>
      </c>
      <c r="B17" s="31">
        <v>147</v>
      </c>
      <c r="C17" s="21" t="s">
        <v>15</v>
      </c>
      <c r="D17" s="280">
        <v>0.09</v>
      </c>
      <c r="E17" s="280"/>
    </row>
    <row r="18" spans="1:8" ht="20.100000000000001" customHeight="1" thickTop="1" thickBot="1">
      <c r="A18" s="21" t="s">
        <v>24</v>
      </c>
      <c r="B18" s="30">
        <v>13141</v>
      </c>
      <c r="C18" s="21" t="s">
        <v>16</v>
      </c>
      <c r="D18" s="280">
        <v>0.03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08" t="s">
        <v>18</v>
      </c>
      <c r="E20" s="108"/>
    </row>
    <row r="21" spans="1:8" ht="20.100000000000001" customHeight="1" thickTop="1" thickBot="1">
      <c r="A21" s="29"/>
      <c r="B21" s="28"/>
      <c r="C21" s="21" t="s">
        <v>187</v>
      </c>
      <c r="D21" s="113">
        <v>0.02</v>
      </c>
      <c r="E21" s="113"/>
    </row>
    <row r="22" spans="1:8" ht="20.100000000000001" customHeight="1" thickTop="1" thickBot="1">
      <c r="A22" s="29"/>
      <c r="B22" s="28"/>
      <c r="C22" s="21" t="s">
        <v>33</v>
      </c>
      <c r="D22" s="108" t="s">
        <v>18</v>
      </c>
      <c r="E22" s="108"/>
    </row>
    <row r="23" spans="1:8" ht="16.5" customHeight="1" thickTop="1" thickBot="1">
      <c r="A23" s="3"/>
      <c r="B23" s="3"/>
      <c r="C23" s="3"/>
      <c r="D23" s="4"/>
      <c r="E23" s="4"/>
    </row>
    <row r="24" spans="1:8" s="5" customFormat="1" ht="20.100000000000001" customHeight="1" thickTop="1" thickBot="1">
      <c r="A24" s="285" t="s">
        <v>6</v>
      </c>
      <c r="B24" s="289"/>
      <c r="C24" s="285" t="s">
        <v>19</v>
      </c>
      <c r="D24" s="290"/>
      <c r="E24" s="291"/>
      <c r="H24" s="20"/>
    </row>
    <row r="25" spans="1:8" s="5" customFormat="1" ht="20.100000000000001" customHeight="1" thickTop="1" thickBot="1">
      <c r="A25" s="22" t="s">
        <v>20</v>
      </c>
      <c r="B25" s="7" t="s">
        <v>175</v>
      </c>
      <c r="C25" s="22" t="s">
        <v>20</v>
      </c>
      <c r="D25" s="292" t="s">
        <v>188</v>
      </c>
      <c r="E25" s="293"/>
    </row>
    <row r="26" spans="1:8" s="5" customFormat="1" ht="20.100000000000001" customHeight="1" thickTop="1" thickBot="1">
      <c r="A26" s="22" t="s">
        <v>1</v>
      </c>
      <c r="B26" s="7" t="s">
        <v>176</v>
      </c>
      <c r="C26" s="22" t="s">
        <v>2</v>
      </c>
      <c r="D26" s="292" t="s">
        <v>189</v>
      </c>
      <c r="E26" s="297"/>
    </row>
    <row r="27" spans="1:8" s="5" customFormat="1" ht="20.100000000000001" customHeight="1" thickTop="1" thickBot="1">
      <c r="A27" s="22"/>
      <c r="B27" s="7" t="s">
        <v>177</v>
      </c>
      <c r="C27" s="22" t="s">
        <v>3</v>
      </c>
      <c r="D27" s="292" t="s">
        <v>190</v>
      </c>
      <c r="E27" s="297"/>
    </row>
    <row r="28" spans="1:8" s="5" customFormat="1" ht="20.100000000000001" customHeight="1" thickTop="1" thickBot="1">
      <c r="A28" s="23"/>
      <c r="B28" s="6"/>
      <c r="C28" s="22" t="s">
        <v>4</v>
      </c>
      <c r="D28" s="292"/>
      <c r="E28" s="297"/>
    </row>
    <row r="29" spans="1:8" ht="16.5" customHeight="1" thickTop="1"/>
    <row r="30" spans="1:8" ht="22.5" customHeight="1" thickBot="1">
      <c r="A30" s="2" t="s">
        <v>5</v>
      </c>
    </row>
    <row r="31" spans="1:8" ht="20.100000000000001" customHeight="1" thickTop="1" thickBot="1">
      <c r="A31" s="285" t="s">
        <v>6</v>
      </c>
      <c r="B31" s="289"/>
      <c r="C31" s="285" t="s">
        <v>19</v>
      </c>
      <c r="D31" s="289"/>
    </row>
    <row r="32" spans="1:8" ht="36.75" customHeight="1" thickTop="1" thickBot="1">
      <c r="A32" s="294" t="s">
        <v>178</v>
      </c>
      <c r="B32" s="310"/>
      <c r="C32" s="311" t="s">
        <v>191</v>
      </c>
      <c r="D32" s="320"/>
    </row>
    <row r="33" spans="1:4" ht="53.25" customHeight="1" thickTop="1" thickBot="1">
      <c r="A33" s="294"/>
      <c r="B33" s="295"/>
      <c r="C33" s="294" t="s">
        <v>192</v>
      </c>
      <c r="D33" s="296"/>
    </row>
    <row r="34" spans="1:4" ht="20.100000000000001" customHeight="1" thickTop="1">
      <c r="A34" s="298"/>
      <c r="B34" s="299"/>
      <c r="C34" s="304"/>
      <c r="D34" s="305"/>
    </row>
    <row r="35" spans="1:4" ht="20.100000000000001" customHeight="1">
      <c r="A35" s="300"/>
      <c r="B35" s="301"/>
      <c r="C35" s="306"/>
      <c r="D35" s="307"/>
    </row>
    <row r="36" spans="1:4" ht="20.100000000000001" customHeight="1" thickBot="1">
      <c r="A36" s="302"/>
      <c r="B36" s="303"/>
      <c r="C36" s="308"/>
      <c r="D36" s="309"/>
    </row>
    <row r="37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4:B24"/>
    <mergeCell ref="C24:E24"/>
    <mergeCell ref="D25:E25"/>
    <mergeCell ref="A33:B33"/>
    <mergeCell ref="C33:D33"/>
    <mergeCell ref="D26:E26"/>
    <mergeCell ref="A34:B36"/>
    <mergeCell ref="C34:D36"/>
    <mergeCell ref="D27:E27"/>
    <mergeCell ref="D28:E28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C32" sqref="C32:D3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15"/>
      <c r="B2" s="115"/>
      <c r="C2" s="282" t="s">
        <v>193</v>
      </c>
      <c r="D2" s="283"/>
      <c r="E2" s="284"/>
    </row>
    <row r="3" spans="1:6" ht="20.100000000000001" customHeight="1" thickTop="1" thickBot="1">
      <c r="A3" s="22" t="s">
        <v>28</v>
      </c>
      <c r="B3" s="16">
        <v>107252231</v>
      </c>
      <c r="C3" s="116"/>
      <c r="D3" s="117"/>
      <c r="E3" s="118"/>
    </row>
    <row r="4" spans="1:6" ht="20.100000000000001" customHeight="1" thickTop="1" thickBot="1">
      <c r="A4" s="24" t="s">
        <v>30</v>
      </c>
      <c r="B4" s="17">
        <f>B3+B11</f>
        <v>108279571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21985100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23012440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0.69734666666666667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1059700</v>
      </c>
      <c r="C10" s="21" t="s">
        <v>10</v>
      </c>
      <c r="D10" s="280">
        <v>0.12</v>
      </c>
      <c r="E10" s="280"/>
    </row>
    <row r="11" spans="1:6" ht="20.100000000000001" customHeight="1" thickTop="1" thickBot="1">
      <c r="A11" s="21" t="s">
        <v>8</v>
      </c>
      <c r="B11" s="30">
        <v>1027340</v>
      </c>
      <c r="C11" s="21" t="s">
        <v>11</v>
      </c>
      <c r="D11" s="280">
        <v>0.1</v>
      </c>
      <c r="E11" s="280"/>
    </row>
    <row r="12" spans="1:6" ht="20.100000000000001" customHeight="1" thickTop="1" thickBot="1">
      <c r="A12" s="21" t="s">
        <v>21</v>
      </c>
      <c r="B12" s="30">
        <v>866740</v>
      </c>
      <c r="C12" s="21" t="s">
        <v>1</v>
      </c>
      <c r="D12" s="280">
        <v>0.24</v>
      </c>
      <c r="E12" s="280"/>
    </row>
    <row r="13" spans="1:6" ht="20.100000000000001" customHeight="1" thickTop="1" thickBot="1">
      <c r="A13" s="21" t="s">
        <v>22</v>
      </c>
      <c r="B13" s="30">
        <f>B11-B12</f>
        <v>160600</v>
      </c>
      <c r="C13" s="21" t="s">
        <v>6</v>
      </c>
      <c r="D13" s="280">
        <v>0.04</v>
      </c>
      <c r="E13" s="280"/>
    </row>
    <row r="14" spans="1:6" ht="20.100000000000001" customHeight="1" thickTop="1" thickBot="1">
      <c r="A14" s="21" t="s">
        <v>25</v>
      </c>
      <c r="B14" s="30">
        <f>B10-B11</f>
        <v>32360</v>
      </c>
      <c r="C14" s="21" t="s">
        <v>12</v>
      </c>
      <c r="D14" s="280" t="s">
        <v>202</v>
      </c>
      <c r="E14" s="280"/>
    </row>
    <row r="15" spans="1:6" ht="20.100000000000001" customHeight="1" thickTop="1" thickBot="1">
      <c r="A15" s="21" t="s">
        <v>23</v>
      </c>
      <c r="B15" s="30">
        <v>686840</v>
      </c>
      <c r="C15" s="21" t="s">
        <v>13</v>
      </c>
      <c r="D15" s="280">
        <v>0.19</v>
      </c>
      <c r="E15" s="280"/>
    </row>
    <row r="16" spans="1:6" ht="20.100000000000001" customHeight="1" thickTop="1" thickBot="1">
      <c r="A16" s="21" t="s">
        <v>26</v>
      </c>
      <c r="B16" s="30">
        <f>B11-B15</f>
        <v>340500</v>
      </c>
      <c r="C16" s="21" t="s">
        <v>14</v>
      </c>
      <c r="D16" s="280">
        <v>0.24</v>
      </c>
      <c r="E16" s="280"/>
    </row>
    <row r="17" spans="1:8" ht="20.100000000000001" customHeight="1" thickTop="1" thickBot="1">
      <c r="A17" s="21" t="s">
        <v>27</v>
      </c>
      <c r="B17" s="31">
        <v>77</v>
      </c>
      <c r="C17" s="21" t="s">
        <v>15</v>
      </c>
      <c r="D17" s="280">
        <v>0.06</v>
      </c>
      <c r="E17" s="280"/>
    </row>
    <row r="18" spans="1:8" ht="20.100000000000001" customHeight="1" thickTop="1" thickBot="1">
      <c r="A18" s="21" t="s">
        <v>24</v>
      </c>
      <c r="B18" s="30">
        <v>13762</v>
      </c>
      <c r="C18" s="21" t="s">
        <v>16</v>
      </c>
      <c r="D18" s="280">
        <v>0.01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14" t="s">
        <v>18</v>
      </c>
      <c r="E20" s="114"/>
    </row>
    <row r="21" spans="1:8" ht="20.100000000000001" customHeight="1" thickTop="1" thickBot="1">
      <c r="A21" s="29"/>
      <c r="B21" s="28"/>
      <c r="C21" s="21" t="s">
        <v>33</v>
      </c>
      <c r="D21" s="114" t="s">
        <v>18</v>
      </c>
      <c r="E21" s="114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 t="s">
        <v>83</v>
      </c>
      <c r="C24" s="22" t="s">
        <v>20</v>
      </c>
      <c r="D24" s="292" t="s">
        <v>203</v>
      </c>
      <c r="E24" s="293"/>
    </row>
    <row r="25" spans="1:8" s="5" customFormat="1" ht="20.100000000000001" customHeight="1" thickTop="1" thickBot="1">
      <c r="A25" s="22" t="s">
        <v>1</v>
      </c>
      <c r="B25" s="7" t="s">
        <v>39</v>
      </c>
      <c r="C25" s="22" t="s">
        <v>2</v>
      </c>
      <c r="D25" s="292" t="s">
        <v>204</v>
      </c>
      <c r="E25" s="297"/>
    </row>
    <row r="26" spans="1:8" s="5" customFormat="1" ht="20.100000000000001" customHeight="1" thickTop="1" thickBot="1">
      <c r="A26" s="22"/>
      <c r="B26" s="7" t="s">
        <v>194</v>
      </c>
      <c r="C26" s="22" t="s">
        <v>3</v>
      </c>
      <c r="D26" s="292" t="s">
        <v>205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/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195</v>
      </c>
      <c r="B31" s="310"/>
      <c r="C31" s="311" t="s">
        <v>206</v>
      </c>
      <c r="D31" s="320"/>
    </row>
    <row r="32" spans="1:8" ht="53.25" customHeight="1" thickTop="1" thickBot="1">
      <c r="A32" s="294" t="s">
        <v>196</v>
      </c>
      <c r="B32" s="295"/>
      <c r="C32" s="294" t="s">
        <v>207</v>
      </c>
      <c r="D32" s="296"/>
    </row>
    <row r="33" spans="1:4" ht="20.100000000000001" customHeight="1" thickTop="1">
      <c r="A33" s="332" t="s">
        <v>201</v>
      </c>
      <c r="B33" s="333"/>
      <c r="C33" s="304"/>
      <c r="D33" s="305"/>
    </row>
    <row r="34" spans="1:4" ht="20.100000000000001" customHeight="1">
      <c r="A34" s="334"/>
      <c r="B34" s="335"/>
      <c r="C34" s="306"/>
      <c r="D34" s="307"/>
    </row>
    <row r="35" spans="1:4" ht="20.100000000000001" customHeight="1" thickBot="1">
      <c r="A35" s="336"/>
      <c r="B35" s="337"/>
      <c r="C35" s="308"/>
      <c r="D35" s="309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topLeftCell="A19" zoomScaleNormal="100" workbookViewId="0">
      <selection activeCell="G29" sqref="G29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8" ht="25.5">
      <c r="A1" s="281" t="s">
        <v>0</v>
      </c>
      <c r="B1" s="281"/>
      <c r="C1" s="281"/>
      <c r="D1" s="281"/>
      <c r="E1" s="281"/>
    </row>
    <row r="2" spans="1:8" ht="26.25" thickBot="1">
      <c r="A2" s="38"/>
      <c r="B2" s="38"/>
      <c r="C2" s="282" t="s">
        <v>50</v>
      </c>
      <c r="D2" s="283"/>
      <c r="E2" s="284"/>
    </row>
    <row r="3" spans="1:8" ht="20.100000000000001" customHeight="1" thickTop="1" thickBot="1">
      <c r="A3" s="22" t="s">
        <v>28</v>
      </c>
      <c r="B3" s="16">
        <v>86404601</v>
      </c>
      <c r="C3" s="39"/>
      <c r="D3" s="40"/>
      <c r="E3" s="41"/>
    </row>
    <row r="4" spans="1:8" ht="20.100000000000001" customHeight="1" thickTop="1" thickBot="1">
      <c r="A4" s="24" t="s">
        <v>30</v>
      </c>
      <c r="B4" s="17">
        <f>B3+B11</f>
        <v>87624671</v>
      </c>
      <c r="C4" s="11"/>
      <c r="D4" s="11"/>
      <c r="E4" s="10"/>
      <c r="F4" s="3"/>
    </row>
    <row r="5" spans="1:8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8" ht="20.100000000000001" customHeight="1" thickTop="1" thickBot="1">
      <c r="A6" s="25" t="s">
        <v>36</v>
      </c>
      <c r="B6" s="18">
        <v>1137470</v>
      </c>
      <c r="C6" s="12"/>
      <c r="D6" s="12"/>
      <c r="E6" s="13"/>
      <c r="F6" s="3"/>
    </row>
    <row r="7" spans="1:8" ht="20.100000000000001" customHeight="1" thickTop="1" thickBot="1">
      <c r="A7" s="26" t="s">
        <v>37</v>
      </c>
      <c r="B7" s="17">
        <f>B6+B11</f>
        <v>2357540</v>
      </c>
      <c r="C7" s="12"/>
      <c r="D7" s="12"/>
      <c r="E7" s="13"/>
      <c r="F7" s="3"/>
    </row>
    <row r="8" spans="1:8" ht="20.100000000000001" customHeight="1" thickTop="1" thickBot="1">
      <c r="A8" s="22" t="s">
        <v>29</v>
      </c>
      <c r="B8" s="27">
        <f>B7/B5</f>
        <v>7.1440606060606066E-2</v>
      </c>
      <c r="C8" s="12"/>
      <c r="D8" s="12"/>
      <c r="E8" s="13"/>
      <c r="F8" s="3"/>
    </row>
    <row r="9" spans="1:8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8" ht="20.100000000000001" customHeight="1" thickTop="1" thickBot="1">
      <c r="A10" s="21" t="s">
        <v>7</v>
      </c>
      <c r="B10" s="30">
        <v>1238200</v>
      </c>
      <c r="C10" s="21" t="s">
        <v>10</v>
      </c>
      <c r="D10" s="280">
        <v>0.09</v>
      </c>
      <c r="E10" s="280"/>
    </row>
    <row r="11" spans="1:8" ht="20.100000000000001" customHeight="1" thickTop="1" thickBot="1">
      <c r="A11" s="21" t="s">
        <v>8</v>
      </c>
      <c r="B11" s="30">
        <v>1220070</v>
      </c>
      <c r="C11" s="21" t="s">
        <v>11</v>
      </c>
      <c r="D11" s="280">
        <v>0.1</v>
      </c>
      <c r="E11" s="280"/>
    </row>
    <row r="12" spans="1:8" ht="20.100000000000001" customHeight="1" thickTop="1" thickBot="1">
      <c r="A12" s="21" t="s">
        <v>21</v>
      </c>
      <c r="B12" s="30">
        <v>909770</v>
      </c>
      <c r="C12" s="21" t="s">
        <v>1</v>
      </c>
      <c r="D12" s="280">
        <v>0.26</v>
      </c>
      <c r="E12" s="280"/>
    </row>
    <row r="13" spans="1:8" ht="20.100000000000001" customHeight="1" thickTop="1" thickBot="1">
      <c r="A13" s="21" t="s">
        <v>22</v>
      </c>
      <c r="B13" s="30">
        <f>B11-B12</f>
        <v>310300</v>
      </c>
      <c r="C13" s="21" t="s">
        <v>6</v>
      </c>
      <c r="D13" s="280">
        <v>0.06</v>
      </c>
      <c r="E13" s="280"/>
      <c r="H13" s="1">
        <v>1</v>
      </c>
    </row>
    <row r="14" spans="1:8" ht="20.100000000000001" customHeight="1" thickTop="1" thickBot="1">
      <c r="A14" s="21" t="s">
        <v>25</v>
      </c>
      <c r="B14" s="30">
        <f>B10-B11</f>
        <v>18130</v>
      </c>
      <c r="C14" s="21" t="s">
        <v>12</v>
      </c>
      <c r="D14" s="280">
        <v>0.01</v>
      </c>
      <c r="E14" s="280"/>
    </row>
    <row r="15" spans="1:8" ht="20.100000000000001" customHeight="1" thickTop="1" thickBot="1">
      <c r="A15" s="21" t="s">
        <v>23</v>
      </c>
      <c r="B15" s="30">
        <v>913770</v>
      </c>
      <c r="C15" s="21" t="s">
        <v>13</v>
      </c>
      <c r="D15" s="280">
        <v>0.1</v>
      </c>
      <c r="E15" s="280"/>
    </row>
    <row r="16" spans="1:8" ht="20.100000000000001" customHeight="1" thickTop="1" thickBot="1">
      <c r="A16" s="21" t="s">
        <v>26</v>
      </c>
      <c r="B16" s="30">
        <f>B11-B15</f>
        <v>306300</v>
      </c>
      <c r="C16" s="21" t="s">
        <v>14</v>
      </c>
      <c r="D16" s="280">
        <v>0.26</v>
      </c>
      <c r="E16" s="280"/>
    </row>
    <row r="17" spans="1:8" ht="20.100000000000001" customHeight="1" thickTop="1" thickBot="1">
      <c r="A17" s="21" t="s">
        <v>27</v>
      </c>
      <c r="B17" s="31">
        <v>100</v>
      </c>
      <c r="C17" s="21" t="s">
        <v>15</v>
      </c>
      <c r="D17" s="280">
        <v>0.09</v>
      </c>
      <c r="E17" s="280"/>
    </row>
    <row r="18" spans="1:8" ht="20.100000000000001" customHeight="1" thickTop="1" thickBot="1">
      <c r="A18" s="21" t="s">
        <v>24</v>
      </c>
      <c r="B18" s="30">
        <v>12382</v>
      </c>
      <c r="C18" s="21" t="s">
        <v>16</v>
      </c>
      <c r="D18" s="280">
        <v>0.01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>
        <v>0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37">
        <v>0</v>
      </c>
      <c r="E20" s="37"/>
    </row>
    <row r="21" spans="1:8" ht="20.100000000000001" customHeight="1" thickTop="1" thickBot="1">
      <c r="A21" s="29"/>
      <c r="B21" s="28"/>
      <c r="C21" s="21" t="s">
        <v>33</v>
      </c>
      <c r="D21" s="37">
        <v>0.02</v>
      </c>
      <c r="E21" s="37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 t="s">
        <v>46</v>
      </c>
      <c r="C24" s="22" t="s">
        <v>20</v>
      </c>
      <c r="D24" s="292" t="s">
        <v>51</v>
      </c>
      <c r="E24" s="293"/>
    </row>
    <row r="25" spans="1:8" s="5" customFormat="1" ht="20.100000000000001" customHeight="1" thickTop="1" thickBot="1">
      <c r="A25" s="22" t="s">
        <v>1</v>
      </c>
      <c r="B25" s="7" t="s">
        <v>47</v>
      </c>
      <c r="C25" s="22" t="s">
        <v>2</v>
      </c>
      <c r="D25" s="292" t="s">
        <v>52</v>
      </c>
      <c r="E25" s="297"/>
    </row>
    <row r="26" spans="1:8" s="5" customFormat="1" ht="20.100000000000001" customHeight="1" thickTop="1" thickBot="1">
      <c r="A26" s="22"/>
      <c r="B26" s="7"/>
      <c r="C26" s="22" t="s">
        <v>3</v>
      </c>
      <c r="D26" s="292" t="s">
        <v>53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 t="s">
        <v>54</v>
      </c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48</v>
      </c>
      <c r="B31" s="310"/>
      <c r="C31" s="311" t="s">
        <v>55</v>
      </c>
      <c r="D31" s="312"/>
    </row>
    <row r="32" spans="1:8" ht="53.25" customHeight="1" thickTop="1" thickBot="1">
      <c r="A32" s="294"/>
      <c r="B32" s="295"/>
      <c r="C32" s="294" t="s">
        <v>56</v>
      </c>
      <c r="D32" s="313"/>
    </row>
    <row r="33" spans="1:4" ht="20.100000000000001" customHeight="1" thickTop="1">
      <c r="A33" s="298"/>
      <c r="B33" s="299"/>
      <c r="C33" s="314" t="s">
        <v>57</v>
      </c>
      <c r="D33" s="315"/>
    </row>
    <row r="34" spans="1:4" ht="20.100000000000001" customHeight="1">
      <c r="A34" s="300"/>
      <c r="B34" s="301"/>
      <c r="C34" s="316"/>
      <c r="D34" s="317"/>
    </row>
    <row r="35" spans="1:4" ht="20.100000000000001" customHeight="1" thickBot="1">
      <c r="A35" s="302"/>
      <c r="B35" s="303"/>
      <c r="C35" s="318"/>
      <c r="D35" s="319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I32" sqref="I3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64"/>
      <c r="B2" s="64"/>
      <c r="C2" s="282" t="s">
        <v>208</v>
      </c>
      <c r="D2" s="283"/>
      <c r="E2" s="284"/>
    </row>
    <row r="3" spans="1:6" ht="20.100000000000001" customHeight="1" thickTop="1" thickBot="1">
      <c r="A3" s="22" t="s">
        <v>28</v>
      </c>
      <c r="B3" s="16">
        <v>108279571</v>
      </c>
      <c r="C3" s="65"/>
      <c r="D3" s="66"/>
      <c r="E3" s="67"/>
    </row>
    <row r="4" spans="1:6" ht="20.100000000000001" customHeight="1" thickTop="1" thickBot="1">
      <c r="A4" s="24" t="s">
        <v>30</v>
      </c>
      <c r="B4" s="17">
        <f>B3+B11</f>
        <v>109201771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23012440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23934640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0.72529212121212117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929200</v>
      </c>
      <c r="C10" s="21" t="s">
        <v>10</v>
      </c>
      <c r="D10" s="280">
        <v>0.16</v>
      </c>
      <c r="E10" s="280"/>
    </row>
    <row r="11" spans="1:6" ht="20.100000000000001" customHeight="1" thickTop="1" thickBot="1">
      <c r="A11" s="21" t="s">
        <v>8</v>
      </c>
      <c r="B11" s="30">
        <v>922200</v>
      </c>
      <c r="C11" s="21" t="s">
        <v>11</v>
      </c>
      <c r="D11" s="280">
        <v>0.11</v>
      </c>
      <c r="E11" s="280"/>
    </row>
    <row r="12" spans="1:6" ht="20.100000000000001" customHeight="1" thickTop="1" thickBot="1">
      <c r="A12" s="21" t="s">
        <v>21</v>
      </c>
      <c r="B12" s="30">
        <v>649400</v>
      </c>
      <c r="C12" s="21" t="s">
        <v>1</v>
      </c>
      <c r="D12" s="280">
        <v>0.26</v>
      </c>
      <c r="E12" s="280"/>
    </row>
    <row r="13" spans="1:6" ht="20.100000000000001" customHeight="1" thickTop="1" thickBot="1">
      <c r="A13" s="21" t="s">
        <v>22</v>
      </c>
      <c r="B13" s="30">
        <f>B11-B12</f>
        <v>272800</v>
      </c>
      <c r="C13" s="21" t="s">
        <v>6</v>
      </c>
      <c r="D13" s="280">
        <v>0.03</v>
      </c>
      <c r="E13" s="280"/>
    </row>
    <row r="14" spans="1:6" ht="20.100000000000001" customHeight="1" thickTop="1" thickBot="1">
      <c r="A14" s="21" t="s">
        <v>25</v>
      </c>
      <c r="B14" s="30">
        <f>B10-B11</f>
        <v>7000</v>
      </c>
      <c r="C14" s="21" t="s">
        <v>12</v>
      </c>
      <c r="D14" s="280" t="s">
        <v>18</v>
      </c>
      <c r="E14" s="280"/>
    </row>
    <row r="15" spans="1:6" ht="20.100000000000001" customHeight="1" thickTop="1" thickBot="1">
      <c r="A15" s="21" t="s">
        <v>23</v>
      </c>
      <c r="B15" s="30">
        <v>641200</v>
      </c>
      <c r="C15" s="21" t="s">
        <v>13</v>
      </c>
      <c r="D15" s="280">
        <v>0.06</v>
      </c>
      <c r="E15" s="280"/>
    </row>
    <row r="16" spans="1:6" ht="20.100000000000001" customHeight="1" thickTop="1" thickBot="1">
      <c r="A16" s="21" t="s">
        <v>26</v>
      </c>
      <c r="B16" s="30">
        <f>B11-B15</f>
        <v>281000</v>
      </c>
      <c r="C16" s="21" t="s">
        <v>14</v>
      </c>
      <c r="D16" s="280">
        <v>0.28999999999999998</v>
      </c>
      <c r="E16" s="280"/>
    </row>
    <row r="17" spans="1:8" ht="20.100000000000001" customHeight="1" thickTop="1" thickBot="1">
      <c r="A17" s="21" t="s">
        <v>27</v>
      </c>
      <c r="B17" s="31">
        <v>78</v>
      </c>
      <c r="C17" s="21" t="s">
        <v>15</v>
      </c>
      <c r="D17" s="280">
        <v>7.0000000000000007E-2</v>
      </c>
      <c r="E17" s="280"/>
    </row>
    <row r="18" spans="1:8" ht="20.100000000000001" customHeight="1" thickTop="1" thickBot="1">
      <c r="A18" s="21" t="s">
        <v>24</v>
      </c>
      <c r="B18" s="30">
        <v>11912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>
        <v>0.02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63" t="s">
        <v>18</v>
      </c>
      <c r="E20" s="63"/>
    </row>
    <row r="21" spans="1:8" ht="20.100000000000001" customHeight="1" thickTop="1" thickBot="1">
      <c r="A21" s="29"/>
      <c r="B21" s="28"/>
      <c r="C21" s="21" t="s">
        <v>33</v>
      </c>
      <c r="D21" s="63" t="s">
        <v>18</v>
      </c>
      <c r="E21" s="63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 t="s">
        <v>197</v>
      </c>
      <c r="C24" s="22" t="s">
        <v>20</v>
      </c>
      <c r="D24" s="292" t="s">
        <v>209</v>
      </c>
      <c r="E24" s="293"/>
    </row>
    <row r="25" spans="1:8" s="5" customFormat="1" ht="20.100000000000001" customHeight="1" thickTop="1" thickBot="1">
      <c r="A25" s="22" t="s">
        <v>1</v>
      </c>
      <c r="B25" s="7" t="s">
        <v>198</v>
      </c>
      <c r="C25" s="22" t="s">
        <v>2</v>
      </c>
      <c r="D25" s="292" t="s">
        <v>210</v>
      </c>
      <c r="E25" s="297"/>
    </row>
    <row r="26" spans="1:8" s="5" customFormat="1" ht="20.100000000000001" customHeight="1" thickTop="1" thickBot="1">
      <c r="A26" s="22"/>
      <c r="B26" s="7"/>
      <c r="C26" s="22" t="s">
        <v>3</v>
      </c>
      <c r="D26" s="292" t="s">
        <v>211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/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200</v>
      </c>
      <c r="B31" s="310"/>
      <c r="C31" s="311" t="s">
        <v>212</v>
      </c>
      <c r="D31" s="320"/>
    </row>
    <row r="32" spans="1:8" ht="53.25" customHeight="1" thickTop="1" thickBot="1">
      <c r="A32" s="294" t="s">
        <v>199</v>
      </c>
      <c r="B32" s="295"/>
      <c r="C32" s="294" t="s">
        <v>213</v>
      </c>
      <c r="D32" s="296"/>
    </row>
    <row r="33" spans="1:4" ht="20.100000000000001" customHeight="1" thickTop="1">
      <c r="A33" s="298"/>
      <c r="B33" s="299"/>
      <c r="C33" s="304"/>
      <c r="D33" s="305"/>
    </row>
    <row r="34" spans="1:4" ht="20.100000000000001" customHeight="1">
      <c r="A34" s="300"/>
      <c r="B34" s="301"/>
      <c r="C34" s="306"/>
      <c r="D34" s="307"/>
    </row>
    <row r="35" spans="1:4" ht="20.100000000000001" customHeight="1" thickBot="1">
      <c r="A35" s="302"/>
      <c r="B35" s="303"/>
      <c r="C35" s="308"/>
      <c r="D35" s="309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B25" sqref="B25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24"/>
      <c r="B2" s="124"/>
      <c r="C2" s="282" t="s">
        <v>214</v>
      </c>
      <c r="D2" s="283"/>
      <c r="E2" s="284"/>
    </row>
    <row r="3" spans="1:6" ht="20.100000000000001" customHeight="1" thickTop="1" thickBot="1">
      <c r="A3" s="22" t="s">
        <v>28</v>
      </c>
      <c r="B3" s="16">
        <v>120662531</v>
      </c>
      <c r="C3" s="125"/>
      <c r="D3" s="126"/>
      <c r="E3" s="127"/>
    </row>
    <row r="4" spans="1:6" ht="20.100000000000001" customHeight="1" thickTop="1" thickBot="1">
      <c r="A4" s="24" t="s">
        <v>30</v>
      </c>
      <c r="B4" s="17">
        <f>B3+B11</f>
        <v>122056191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/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1393660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3.8712777777777777E-2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1410100</v>
      </c>
      <c r="C10" s="21" t="s">
        <v>10</v>
      </c>
      <c r="D10" s="280">
        <v>7.0000000000000007E-2</v>
      </c>
      <c r="E10" s="280"/>
    </row>
    <row r="11" spans="1:6" ht="20.100000000000001" customHeight="1" thickTop="1" thickBot="1">
      <c r="A11" s="21" t="s">
        <v>8</v>
      </c>
      <c r="B11" s="30">
        <v>1393660</v>
      </c>
      <c r="C11" s="21" t="s">
        <v>11</v>
      </c>
      <c r="D11" s="280">
        <v>0.09</v>
      </c>
      <c r="E11" s="280"/>
    </row>
    <row r="12" spans="1:6" ht="20.100000000000001" customHeight="1" thickTop="1" thickBot="1">
      <c r="A12" s="21" t="s">
        <v>21</v>
      </c>
      <c r="B12" s="30">
        <v>1065710</v>
      </c>
      <c r="C12" s="21" t="s">
        <v>1</v>
      </c>
      <c r="D12" s="280">
        <v>0.28000000000000003</v>
      </c>
      <c r="E12" s="280"/>
    </row>
    <row r="13" spans="1:6" ht="20.100000000000001" customHeight="1" thickTop="1" thickBot="1">
      <c r="A13" s="21" t="s">
        <v>22</v>
      </c>
      <c r="B13" s="30">
        <f>B11-B12</f>
        <v>327950</v>
      </c>
      <c r="C13" s="21" t="s">
        <v>6</v>
      </c>
      <c r="D13" s="280">
        <v>7.0000000000000007E-2</v>
      </c>
      <c r="E13" s="280"/>
    </row>
    <row r="14" spans="1:6" ht="20.100000000000001" customHeight="1" thickTop="1" thickBot="1">
      <c r="A14" s="21" t="s">
        <v>25</v>
      </c>
      <c r="B14" s="30">
        <f>B10-B11</f>
        <v>16440</v>
      </c>
      <c r="C14" s="21" t="s">
        <v>12</v>
      </c>
      <c r="D14" s="280">
        <v>0.01</v>
      </c>
      <c r="E14" s="280"/>
    </row>
    <row r="15" spans="1:6" ht="20.100000000000001" customHeight="1" thickTop="1" thickBot="1">
      <c r="A15" s="21" t="s">
        <v>23</v>
      </c>
      <c r="B15" s="30">
        <v>1057310</v>
      </c>
      <c r="C15" s="21" t="s">
        <v>13</v>
      </c>
      <c r="D15" s="280">
        <v>0.08</v>
      </c>
      <c r="E15" s="280"/>
    </row>
    <row r="16" spans="1:6" ht="20.100000000000001" customHeight="1" thickTop="1" thickBot="1">
      <c r="A16" s="21" t="s">
        <v>26</v>
      </c>
      <c r="B16" s="30">
        <f>B11-B15</f>
        <v>336350</v>
      </c>
      <c r="C16" s="21" t="s">
        <v>14</v>
      </c>
      <c r="D16" s="280">
        <v>0.24</v>
      </c>
      <c r="E16" s="280"/>
    </row>
    <row r="17" spans="1:8" ht="20.100000000000001" customHeight="1" thickTop="1" thickBot="1">
      <c r="A17" s="21" t="s">
        <v>27</v>
      </c>
      <c r="B17" s="31">
        <v>112</v>
      </c>
      <c r="C17" s="21" t="s">
        <v>15</v>
      </c>
      <c r="D17" s="280">
        <v>0.12</v>
      </c>
      <c r="E17" s="280"/>
    </row>
    <row r="18" spans="1:8" ht="20.100000000000001" customHeight="1" thickTop="1" thickBot="1">
      <c r="A18" s="21" t="s">
        <v>24</v>
      </c>
      <c r="B18" s="30">
        <v>12590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>
        <v>0.01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23" t="s">
        <v>18</v>
      </c>
      <c r="E20" s="123"/>
    </row>
    <row r="21" spans="1:8" ht="20.100000000000001" customHeight="1" thickTop="1" thickBot="1">
      <c r="A21" s="29"/>
      <c r="B21" s="28"/>
      <c r="C21" s="21" t="s">
        <v>33</v>
      </c>
      <c r="D21" s="123" t="s">
        <v>18</v>
      </c>
      <c r="E21" s="123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 t="s">
        <v>218</v>
      </c>
      <c r="C24" s="22" t="s">
        <v>20</v>
      </c>
      <c r="D24" s="292" t="s">
        <v>220</v>
      </c>
      <c r="E24" s="293"/>
    </row>
    <row r="25" spans="1:8" s="5" customFormat="1" ht="20.100000000000001" customHeight="1" thickTop="1" thickBot="1">
      <c r="A25" s="22" t="s">
        <v>1</v>
      </c>
      <c r="B25" s="7" t="s">
        <v>234</v>
      </c>
      <c r="C25" s="22" t="s">
        <v>2</v>
      </c>
      <c r="D25" s="292" t="s">
        <v>221</v>
      </c>
      <c r="E25" s="297"/>
    </row>
    <row r="26" spans="1:8" s="5" customFormat="1" ht="20.100000000000001" customHeight="1" thickTop="1" thickBot="1">
      <c r="A26" s="22"/>
      <c r="B26" s="7" t="s">
        <v>219</v>
      </c>
      <c r="C26" s="22" t="s">
        <v>3</v>
      </c>
      <c r="D26" s="292" t="s">
        <v>222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/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223</v>
      </c>
      <c r="B31" s="295"/>
      <c r="C31" s="311" t="s">
        <v>224</v>
      </c>
      <c r="D31" s="312"/>
    </row>
    <row r="32" spans="1:8" ht="53.25" customHeight="1" thickTop="1" thickBot="1">
      <c r="A32" s="294"/>
      <c r="B32" s="295"/>
      <c r="C32" s="294" t="s">
        <v>225</v>
      </c>
      <c r="D32" s="313"/>
    </row>
    <row r="33" spans="1:4" ht="20.100000000000001" customHeight="1" thickTop="1">
      <c r="A33" s="332"/>
      <c r="B33" s="333"/>
      <c r="C33" s="314"/>
      <c r="D33" s="315"/>
    </row>
    <row r="34" spans="1:4" ht="20.100000000000001" customHeight="1">
      <c r="A34" s="334"/>
      <c r="B34" s="335"/>
      <c r="C34" s="316"/>
      <c r="D34" s="317"/>
    </row>
    <row r="35" spans="1:4" ht="20.100000000000001" customHeight="1" thickBot="1">
      <c r="A35" s="336"/>
      <c r="B35" s="337"/>
      <c r="C35" s="318"/>
      <c r="D35" s="319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7"/>
  <sheetViews>
    <sheetView zoomScaleNormal="100" workbookViewId="0">
      <selection activeCell="C2" sqref="C2:E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29"/>
      <c r="B2" s="129"/>
      <c r="C2" s="282" t="s">
        <v>228</v>
      </c>
      <c r="D2" s="283"/>
      <c r="E2" s="284"/>
    </row>
    <row r="3" spans="1:6" ht="20.100000000000001" customHeight="1" thickTop="1" thickBot="1">
      <c r="A3" s="22" t="s">
        <v>28</v>
      </c>
      <c r="B3" s="16">
        <v>122056191</v>
      </c>
      <c r="C3" s="130"/>
      <c r="D3" s="131"/>
      <c r="E3" s="132"/>
    </row>
    <row r="4" spans="1:6" ht="20.100000000000001" customHeight="1" thickTop="1" thickBot="1">
      <c r="A4" s="24" t="s">
        <v>30</v>
      </c>
      <c r="B4" s="17">
        <f>B3+B11</f>
        <v>123777061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1393660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3114530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8.6514722222222229E-2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1738700</v>
      </c>
      <c r="C10" s="21" t="s">
        <v>10</v>
      </c>
      <c r="D10" s="280">
        <v>0.09</v>
      </c>
      <c r="E10" s="280"/>
    </row>
    <row r="11" spans="1:6" ht="20.100000000000001" customHeight="1" thickTop="1" thickBot="1">
      <c r="A11" s="21" t="s">
        <v>8</v>
      </c>
      <c r="B11" s="30">
        <v>1720870</v>
      </c>
      <c r="C11" s="21" t="s">
        <v>11</v>
      </c>
      <c r="D11" s="280">
        <v>0.09</v>
      </c>
      <c r="E11" s="280"/>
    </row>
    <row r="12" spans="1:6" ht="20.100000000000001" customHeight="1" thickTop="1" thickBot="1">
      <c r="A12" s="21" t="s">
        <v>21</v>
      </c>
      <c r="B12" s="30">
        <v>1342420</v>
      </c>
      <c r="C12" s="21" t="s">
        <v>1</v>
      </c>
      <c r="D12" s="280">
        <v>0.24</v>
      </c>
      <c r="E12" s="280"/>
    </row>
    <row r="13" spans="1:6" ht="20.100000000000001" customHeight="1" thickTop="1" thickBot="1">
      <c r="A13" s="21" t="s">
        <v>22</v>
      </c>
      <c r="B13" s="30">
        <f>B11-B12</f>
        <v>378450</v>
      </c>
      <c r="C13" s="21" t="s">
        <v>6</v>
      </c>
      <c r="D13" s="280">
        <v>0.06</v>
      </c>
      <c r="E13" s="280"/>
    </row>
    <row r="14" spans="1:6" ht="20.100000000000001" customHeight="1" thickTop="1" thickBot="1">
      <c r="A14" s="21" t="s">
        <v>25</v>
      </c>
      <c r="B14" s="30">
        <f>B10-B11</f>
        <v>17830</v>
      </c>
      <c r="C14" s="21" t="s">
        <v>12</v>
      </c>
      <c r="D14" s="280">
        <v>0.01</v>
      </c>
      <c r="E14" s="280"/>
    </row>
    <row r="15" spans="1:6" ht="20.100000000000001" customHeight="1" thickTop="1" thickBot="1">
      <c r="A15" s="21" t="s">
        <v>23</v>
      </c>
      <c r="B15" s="30">
        <v>1442050</v>
      </c>
      <c r="C15" s="21" t="s">
        <v>13</v>
      </c>
      <c r="D15" s="280">
        <v>0.03</v>
      </c>
      <c r="E15" s="280"/>
    </row>
    <row r="16" spans="1:6" ht="20.100000000000001" customHeight="1" thickTop="1" thickBot="1">
      <c r="A16" s="21" t="s">
        <v>26</v>
      </c>
      <c r="B16" s="30">
        <f>B11-B15</f>
        <v>278820</v>
      </c>
      <c r="C16" s="21" t="s">
        <v>14</v>
      </c>
      <c r="D16" s="280">
        <v>0.28999999999999998</v>
      </c>
      <c r="E16" s="280"/>
    </row>
    <row r="17" spans="1:8" ht="20.100000000000001" customHeight="1" thickTop="1" thickBot="1">
      <c r="A17" s="21" t="s">
        <v>27</v>
      </c>
      <c r="B17" s="31">
        <v>130</v>
      </c>
      <c r="C17" s="21" t="s">
        <v>15</v>
      </c>
      <c r="D17" s="280">
        <v>0.16</v>
      </c>
      <c r="E17" s="280"/>
    </row>
    <row r="18" spans="1:8" ht="20.100000000000001" customHeight="1" thickTop="1" thickBot="1">
      <c r="A18" s="21" t="s">
        <v>24</v>
      </c>
      <c r="B18" s="30">
        <v>13374</v>
      </c>
      <c r="C18" s="21" t="s">
        <v>16</v>
      </c>
      <c r="D18" s="280">
        <v>0.04</v>
      </c>
      <c r="E18" s="280"/>
    </row>
    <row r="19" spans="1:8" ht="20.100000000000001" customHeight="1" thickTop="1" thickBot="1">
      <c r="A19" s="21" t="s">
        <v>239</v>
      </c>
      <c r="B19" s="138">
        <f>16/339</f>
        <v>4.71976401179941E-2</v>
      </c>
      <c r="C19" s="21" t="s">
        <v>17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28" t="s">
        <v>18</v>
      </c>
      <c r="E20" s="128"/>
    </row>
    <row r="21" spans="1:8" ht="20.100000000000001" customHeight="1" thickTop="1" thickBot="1">
      <c r="A21" s="29"/>
      <c r="B21" s="28"/>
      <c r="C21" s="21" t="s">
        <v>227</v>
      </c>
      <c r="D21" s="128" t="s">
        <v>226</v>
      </c>
      <c r="E21" s="128"/>
    </row>
    <row r="22" spans="1:8" ht="20.100000000000001" customHeight="1" thickTop="1" thickBot="1">
      <c r="A22" s="29"/>
      <c r="B22" s="28"/>
      <c r="C22" s="21" t="s">
        <v>33</v>
      </c>
      <c r="D22" s="128" t="s">
        <v>18</v>
      </c>
      <c r="E22" s="128"/>
    </row>
    <row r="23" spans="1:8" ht="16.5" customHeight="1" thickTop="1" thickBot="1">
      <c r="A23" s="3"/>
      <c r="B23" s="3"/>
      <c r="C23" s="3"/>
      <c r="D23" s="4"/>
      <c r="E23" s="4"/>
    </row>
    <row r="24" spans="1:8" s="5" customFormat="1" ht="20.100000000000001" customHeight="1" thickTop="1" thickBot="1">
      <c r="A24" s="285" t="s">
        <v>6</v>
      </c>
      <c r="B24" s="289"/>
      <c r="C24" s="285" t="s">
        <v>19</v>
      </c>
      <c r="D24" s="290"/>
      <c r="E24" s="291"/>
      <c r="H24" s="20"/>
    </row>
    <row r="25" spans="1:8" s="5" customFormat="1" ht="20.100000000000001" customHeight="1" thickTop="1" thickBot="1">
      <c r="A25" s="22" t="s">
        <v>20</v>
      </c>
      <c r="B25" s="7"/>
      <c r="C25" s="22" t="s">
        <v>20</v>
      </c>
      <c r="D25" s="292" t="s">
        <v>42</v>
      </c>
      <c r="E25" s="293"/>
    </row>
    <row r="26" spans="1:8" s="5" customFormat="1" ht="20.100000000000001" customHeight="1" thickTop="1" thickBot="1">
      <c r="A26" s="22" t="s">
        <v>1</v>
      </c>
      <c r="B26" s="7" t="s">
        <v>233</v>
      </c>
      <c r="C26" s="22" t="s">
        <v>2</v>
      </c>
      <c r="D26" s="292" t="s">
        <v>229</v>
      </c>
      <c r="E26" s="297"/>
    </row>
    <row r="27" spans="1:8" s="5" customFormat="1" ht="20.100000000000001" customHeight="1" thickTop="1" thickBot="1">
      <c r="A27" s="22"/>
      <c r="B27" s="7" t="s">
        <v>232</v>
      </c>
      <c r="C27" s="22" t="s">
        <v>3</v>
      </c>
      <c r="D27" s="292" t="s">
        <v>230</v>
      </c>
      <c r="E27" s="297"/>
    </row>
    <row r="28" spans="1:8" s="5" customFormat="1" ht="20.100000000000001" customHeight="1" thickTop="1" thickBot="1">
      <c r="A28" s="23"/>
      <c r="B28" s="6"/>
      <c r="C28" s="22" t="s">
        <v>4</v>
      </c>
      <c r="D28" s="292"/>
      <c r="E28" s="297"/>
    </row>
    <row r="29" spans="1:8" ht="16.5" customHeight="1" thickTop="1"/>
    <row r="30" spans="1:8" ht="22.5" customHeight="1" thickBot="1">
      <c r="A30" s="2" t="s">
        <v>5</v>
      </c>
    </row>
    <row r="31" spans="1:8" ht="20.100000000000001" customHeight="1" thickTop="1" thickBot="1">
      <c r="A31" s="285" t="s">
        <v>6</v>
      </c>
      <c r="B31" s="289"/>
      <c r="C31" s="285" t="s">
        <v>19</v>
      </c>
      <c r="D31" s="289"/>
    </row>
    <row r="32" spans="1:8" ht="36.75" customHeight="1" thickTop="1" thickBot="1">
      <c r="A32" s="294" t="s">
        <v>237</v>
      </c>
      <c r="B32" s="295"/>
      <c r="C32" s="311" t="s">
        <v>231</v>
      </c>
      <c r="D32" s="312"/>
    </row>
    <row r="33" spans="1:4" ht="53.25" customHeight="1" thickTop="1" thickBot="1">
      <c r="A33" s="294"/>
      <c r="B33" s="295"/>
      <c r="C33" s="294"/>
      <c r="D33" s="313"/>
    </row>
    <row r="34" spans="1:4" ht="20.100000000000001" customHeight="1" thickTop="1">
      <c r="A34" s="332"/>
      <c r="B34" s="333"/>
      <c r="C34" s="314"/>
      <c r="D34" s="315"/>
    </row>
    <row r="35" spans="1:4" ht="20.100000000000001" customHeight="1">
      <c r="A35" s="334"/>
      <c r="B35" s="335"/>
      <c r="C35" s="316"/>
      <c r="D35" s="317"/>
    </row>
    <row r="36" spans="1:4" ht="20.100000000000001" customHeight="1" thickBot="1">
      <c r="A36" s="336"/>
      <c r="B36" s="337"/>
      <c r="C36" s="318"/>
      <c r="D36" s="319"/>
    </row>
    <row r="37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4:B24"/>
    <mergeCell ref="C24:E24"/>
    <mergeCell ref="D25:E25"/>
    <mergeCell ref="A33:B33"/>
    <mergeCell ref="C33:D33"/>
    <mergeCell ref="D26:E26"/>
    <mergeCell ref="A34:B36"/>
    <mergeCell ref="C34:D36"/>
    <mergeCell ref="D27:E27"/>
    <mergeCell ref="D28:E28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7"/>
  <sheetViews>
    <sheetView zoomScaleNormal="100" workbookViewId="0">
      <selection activeCell="B19" sqref="B19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34"/>
      <c r="B2" s="134"/>
      <c r="C2" s="282" t="s">
        <v>240</v>
      </c>
      <c r="D2" s="283"/>
      <c r="E2" s="284"/>
    </row>
    <row r="3" spans="1:6" ht="20.100000000000001" customHeight="1" thickTop="1" thickBot="1">
      <c r="A3" s="22" t="s">
        <v>28</v>
      </c>
      <c r="B3" s="16">
        <v>123777061</v>
      </c>
      <c r="C3" s="135"/>
      <c r="D3" s="136"/>
      <c r="E3" s="137"/>
    </row>
    <row r="4" spans="1:6" ht="20.100000000000001" customHeight="1" thickTop="1" thickBot="1">
      <c r="A4" s="24" t="s">
        <v>30</v>
      </c>
      <c r="B4" s="17">
        <f>B3+B11</f>
        <v>124492871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3114530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3830340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0.10639833333333333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727300</v>
      </c>
      <c r="C10" s="21" t="s">
        <v>10</v>
      </c>
      <c r="D10" s="280">
        <v>0.12</v>
      </c>
      <c r="E10" s="280"/>
    </row>
    <row r="11" spans="1:6" ht="20.100000000000001" customHeight="1" thickTop="1" thickBot="1">
      <c r="A11" s="21" t="s">
        <v>8</v>
      </c>
      <c r="B11" s="30">
        <v>715810</v>
      </c>
      <c r="C11" s="21" t="s">
        <v>11</v>
      </c>
      <c r="D11" s="280">
        <v>0.11</v>
      </c>
      <c r="E11" s="280"/>
    </row>
    <row r="12" spans="1:6" ht="20.100000000000001" customHeight="1" thickTop="1" thickBot="1">
      <c r="A12" s="21" t="s">
        <v>21</v>
      </c>
      <c r="B12" s="30">
        <v>597100</v>
      </c>
      <c r="C12" s="21" t="s">
        <v>1</v>
      </c>
      <c r="D12" s="280">
        <v>0.28999999999999998</v>
      </c>
      <c r="E12" s="280"/>
    </row>
    <row r="13" spans="1:6" ht="20.100000000000001" customHeight="1" thickTop="1" thickBot="1">
      <c r="A13" s="21" t="s">
        <v>22</v>
      </c>
      <c r="B13" s="30">
        <f>B11-B12</f>
        <v>118710</v>
      </c>
      <c r="C13" s="21" t="s">
        <v>6</v>
      </c>
      <c r="D13" s="280">
        <v>0.05</v>
      </c>
      <c r="E13" s="280"/>
    </row>
    <row r="14" spans="1:6" ht="20.100000000000001" customHeight="1" thickTop="1" thickBot="1">
      <c r="A14" s="21" t="s">
        <v>25</v>
      </c>
      <c r="B14" s="30">
        <f>B10-B11</f>
        <v>11490</v>
      </c>
      <c r="C14" s="21" t="s">
        <v>12</v>
      </c>
      <c r="D14" s="280">
        <v>0.01</v>
      </c>
      <c r="E14" s="280"/>
    </row>
    <row r="15" spans="1:6" ht="20.100000000000001" customHeight="1" thickTop="1" thickBot="1">
      <c r="A15" s="21" t="s">
        <v>23</v>
      </c>
      <c r="B15" s="30">
        <v>551410</v>
      </c>
      <c r="C15" s="21" t="s">
        <v>13</v>
      </c>
      <c r="D15" s="280">
        <v>0.05</v>
      </c>
      <c r="E15" s="280"/>
    </row>
    <row r="16" spans="1:6" ht="20.100000000000001" customHeight="1" thickTop="1" thickBot="1">
      <c r="A16" s="21" t="s">
        <v>26</v>
      </c>
      <c r="B16" s="30">
        <f>B11-B15</f>
        <v>164400</v>
      </c>
      <c r="C16" s="21" t="s">
        <v>14</v>
      </c>
      <c r="D16" s="280">
        <v>0.22</v>
      </c>
      <c r="E16" s="280"/>
    </row>
    <row r="17" spans="1:8" ht="20.100000000000001" customHeight="1" thickTop="1" thickBot="1">
      <c r="A17" s="21" t="s">
        <v>27</v>
      </c>
      <c r="B17" s="31">
        <v>61</v>
      </c>
      <c r="C17" s="21" t="s">
        <v>15</v>
      </c>
      <c r="D17" s="280">
        <v>0.13</v>
      </c>
      <c r="E17" s="280"/>
    </row>
    <row r="18" spans="1:8" ht="20.100000000000001" customHeight="1" thickTop="1" thickBot="1">
      <c r="A18" s="21" t="s">
        <v>24</v>
      </c>
      <c r="B18" s="30">
        <v>11922</v>
      </c>
      <c r="C18" s="21" t="s">
        <v>16</v>
      </c>
      <c r="D18" s="280" t="s">
        <v>18</v>
      </c>
      <c r="E18" s="280"/>
    </row>
    <row r="19" spans="1:8" ht="20.100000000000001" customHeight="1" thickTop="1" thickBot="1">
      <c r="A19" s="21" t="s">
        <v>239</v>
      </c>
      <c r="B19" s="138">
        <f>28/333</f>
        <v>8.408408408408409E-2</v>
      </c>
      <c r="C19" s="21" t="s">
        <v>17</v>
      </c>
      <c r="D19" s="280">
        <v>0.02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33" t="s">
        <v>18</v>
      </c>
      <c r="E20" s="133"/>
    </row>
    <row r="21" spans="1:8" ht="20.100000000000001" customHeight="1" thickTop="1" thickBot="1">
      <c r="A21" s="29"/>
      <c r="B21" s="28"/>
      <c r="C21" s="21" t="s">
        <v>187</v>
      </c>
      <c r="D21" s="133" t="s">
        <v>18</v>
      </c>
      <c r="E21" s="133"/>
    </row>
    <row r="22" spans="1:8" ht="20.100000000000001" customHeight="1" thickTop="1" thickBot="1">
      <c r="A22" s="29"/>
      <c r="B22" s="28"/>
      <c r="C22" s="21" t="s">
        <v>33</v>
      </c>
      <c r="D22" s="133" t="s">
        <v>18</v>
      </c>
      <c r="E22" s="133"/>
    </row>
    <row r="23" spans="1:8" ht="16.5" customHeight="1" thickTop="1" thickBot="1">
      <c r="A23" s="3"/>
      <c r="B23" s="3"/>
      <c r="C23" s="3"/>
      <c r="D23" s="4"/>
      <c r="E23" s="4"/>
    </row>
    <row r="24" spans="1:8" s="5" customFormat="1" ht="20.100000000000001" customHeight="1" thickTop="1" thickBot="1">
      <c r="A24" s="285" t="s">
        <v>6</v>
      </c>
      <c r="B24" s="289"/>
      <c r="C24" s="285" t="s">
        <v>19</v>
      </c>
      <c r="D24" s="290"/>
      <c r="E24" s="291"/>
      <c r="H24" s="20"/>
    </row>
    <row r="25" spans="1:8" s="5" customFormat="1" ht="20.100000000000001" customHeight="1" thickTop="1" thickBot="1">
      <c r="A25" s="22" t="s">
        <v>20</v>
      </c>
      <c r="B25" s="7" t="s">
        <v>60</v>
      </c>
      <c r="C25" s="22" t="s">
        <v>20</v>
      </c>
      <c r="D25" s="292"/>
      <c r="E25" s="293"/>
    </row>
    <row r="26" spans="1:8" s="5" customFormat="1" ht="20.100000000000001" customHeight="1" thickTop="1" thickBot="1">
      <c r="A26" s="22" t="s">
        <v>1</v>
      </c>
      <c r="B26" s="7" t="s">
        <v>235</v>
      </c>
      <c r="C26" s="22" t="s">
        <v>2</v>
      </c>
      <c r="D26" s="292" t="s">
        <v>241</v>
      </c>
      <c r="E26" s="297"/>
    </row>
    <row r="27" spans="1:8" s="5" customFormat="1" ht="20.100000000000001" customHeight="1" thickTop="1" thickBot="1">
      <c r="A27" s="22"/>
      <c r="B27" s="7" t="s">
        <v>236</v>
      </c>
      <c r="C27" s="22" t="s">
        <v>3</v>
      </c>
      <c r="D27" s="292" t="s">
        <v>242</v>
      </c>
      <c r="E27" s="297"/>
    </row>
    <row r="28" spans="1:8" s="5" customFormat="1" ht="20.100000000000001" customHeight="1" thickTop="1" thickBot="1">
      <c r="A28" s="23"/>
      <c r="B28" s="6"/>
      <c r="C28" s="22" t="s">
        <v>4</v>
      </c>
      <c r="D28" s="292"/>
      <c r="E28" s="297"/>
    </row>
    <row r="29" spans="1:8" ht="16.5" customHeight="1" thickTop="1"/>
    <row r="30" spans="1:8" ht="22.5" customHeight="1" thickBot="1">
      <c r="A30" s="2" t="s">
        <v>5</v>
      </c>
    </row>
    <row r="31" spans="1:8" ht="20.100000000000001" customHeight="1" thickTop="1" thickBot="1">
      <c r="A31" s="285" t="s">
        <v>6</v>
      </c>
      <c r="B31" s="289"/>
      <c r="C31" s="285" t="s">
        <v>19</v>
      </c>
      <c r="D31" s="289"/>
    </row>
    <row r="32" spans="1:8" ht="36.75" customHeight="1" thickTop="1" thickBot="1">
      <c r="A32" s="294" t="s">
        <v>238</v>
      </c>
      <c r="B32" s="295"/>
      <c r="C32" s="311" t="s">
        <v>243</v>
      </c>
      <c r="D32" s="312"/>
    </row>
    <row r="33" spans="1:4" ht="53.25" customHeight="1" thickTop="1" thickBot="1">
      <c r="A33" s="294"/>
      <c r="B33" s="295"/>
      <c r="C33" s="294"/>
      <c r="D33" s="313"/>
    </row>
    <row r="34" spans="1:4" ht="20.100000000000001" customHeight="1" thickTop="1">
      <c r="A34" s="332"/>
      <c r="B34" s="333"/>
      <c r="C34" s="314"/>
      <c r="D34" s="315"/>
    </row>
    <row r="35" spans="1:4" ht="20.100000000000001" customHeight="1">
      <c r="A35" s="334"/>
      <c r="B35" s="335"/>
      <c r="C35" s="316"/>
      <c r="D35" s="317"/>
    </row>
    <row r="36" spans="1:4" ht="20.100000000000001" customHeight="1" thickBot="1">
      <c r="A36" s="336"/>
      <c r="B36" s="337"/>
      <c r="C36" s="318"/>
      <c r="D36" s="319"/>
    </row>
    <row r="37" spans="1:4" ht="12.75" thickTop="1"/>
  </sheetData>
  <mergeCells count="28">
    <mergeCell ref="A34:B36"/>
    <mergeCell ref="C34:D36"/>
    <mergeCell ref="D27:E27"/>
    <mergeCell ref="D28:E28"/>
    <mergeCell ref="A31:B31"/>
    <mergeCell ref="C31:D31"/>
    <mergeCell ref="A32:B32"/>
    <mergeCell ref="C32:D32"/>
    <mergeCell ref="A24:B24"/>
    <mergeCell ref="C24:E24"/>
    <mergeCell ref="D25:E25"/>
    <mergeCell ref="A33:B33"/>
    <mergeCell ref="C33:D33"/>
    <mergeCell ref="D26:E26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7"/>
  <sheetViews>
    <sheetView zoomScaleNormal="100" workbookViewId="0">
      <selection activeCell="J7" sqref="J7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40"/>
      <c r="B2" s="140"/>
      <c r="C2" s="282" t="s">
        <v>244</v>
      </c>
      <c r="D2" s="283"/>
      <c r="E2" s="284"/>
    </row>
    <row r="3" spans="1:6" ht="20.100000000000001" customHeight="1" thickTop="1" thickBot="1">
      <c r="A3" s="22" t="s">
        <v>28</v>
      </c>
      <c r="B3" s="16">
        <v>124492871</v>
      </c>
      <c r="C3" s="141"/>
      <c r="D3" s="142"/>
      <c r="E3" s="143"/>
    </row>
    <row r="4" spans="1:6" ht="20.100000000000001" customHeight="1" thickTop="1" thickBot="1">
      <c r="A4" s="24" t="s">
        <v>30</v>
      </c>
      <c r="B4" s="17">
        <f>B3+B11</f>
        <v>125382821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3830340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4720290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0.13111916666666668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904600</v>
      </c>
      <c r="C10" s="21" t="s">
        <v>10</v>
      </c>
      <c r="D10" s="280">
        <v>0.11</v>
      </c>
      <c r="E10" s="280"/>
    </row>
    <row r="11" spans="1:6" ht="20.100000000000001" customHeight="1" thickTop="1" thickBot="1">
      <c r="A11" s="21" t="s">
        <v>8</v>
      </c>
      <c r="B11" s="30">
        <v>889950</v>
      </c>
      <c r="C11" s="21" t="s">
        <v>11</v>
      </c>
      <c r="D11" s="280">
        <v>0.1</v>
      </c>
      <c r="E11" s="280"/>
    </row>
    <row r="12" spans="1:6" ht="20.100000000000001" customHeight="1" thickTop="1" thickBot="1">
      <c r="A12" s="21" t="s">
        <v>21</v>
      </c>
      <c r="B12" s="30">
        <v>643650</v>
      </c>
      <c r="C12" s="21" t="s">
        <v>1</v>
      </c>
      <c r="D12" s="280">
        <v>0.3</v>
      </c>
      <c r="E12" s="280"/>
    </row>
    <row r="13" spans="1:6" ht="20.100000000000001" customHeight="1" thickTop="1" thickBot="1">
      <c r="A13" s="21" t="s">
        <v>22</v>
      </c>
      <c r="B13" s="30">
        <f>B11-B12</f>
        <v>246300</v>
      </c>
      <c r="C13" s="21" t="s">
        <v>6</v>
      </c>
      <c r="D13" s="280">
        <v>0.04</v>
      </c>
      <c r="E13" s="280"/>
    </row>
    <row r="14" spans="1:6" ht="20.100000000000001" customHeight="1" thickTop="1" thickBot="1">
      <c r="A14" s="21" t="s">
        <v>25</v>
      </c>
      <c r="B14" s="30">
        <f>B10-B11</f>
        <v>14650</v>
      </c>
      <c r="C14" s="21" t="s">
        <v>12</v>
      </c>
      <c r="D14" s="280" t="s">
        <v>18</v>
      </c>
      <c r="E14" s="280"/>
    </row>
    <row r="15" spans="1:6" ht="20.100000000000001" customHeight="1" thickTop="1" thickBot="1">
      <c r="A15" s="21" t="s">
        <v>23</v>
      </c>
      <c r="B15" s="30">
        <v>560950</v>
      </c>
      <c r="C15" s="21" t="s">
        <v>13</v>
      </c>
      <c r="D15" s="280">
        <v>0.09</v>
      </c>
      <c r="E15" s="280"/>
    </row>
    <row r="16" spans="1:6" ht="20.100000000000001" customHeight="1" thickTop="1" thickBot="1">
      <c r="A16" s="21" t="s">
        <v>26</v>
      </c>
      <c r="B16" s="30">
        <f>B11-B15</f>
        <v>329000</v>
      </c>
      <c r="C16" s="21" t="s">
        <v>14</v>
      </c>
      <c r="D16" s="280">
        <v>0.24</v>
      </c>
      <c r="E16" s="280"/>
    </row>
    <row r="17" spans="1:8" ht="20.100000000000001" customHeight="1" thickTop="1" thickBot="1">
      <c r="A17" s="21" t="s">
        <v>27</v>
      </c>
      <c r="B17" s="31">
        <v>78</v>
      </c>
      <c r="C17" s="21" t="s">
        <v>15</v>
      </c>
      <c r="D17" s="280">
        <v>0.08</v>
      </c>
      <c r="E17" s="280"/>
    </row>
    <row r="18" spans="1:8" ht="20.100000000000001" customHeight="1" thickTop="1" thickBot="1">
      <c r="A18" s="21" t="s">
        <v>24</v>
      </c>
      <c r="B18" s="30">
        <v>11597</v>
      </c>
      <c r="C18" s="21" t="s">
        <v>16</v>
      </c>
      <c r="D18" s="280">
        <v>0.03</v>
      </c>
      <c r="E18" s="280"/>
    </row>
    <row r="19" spans="1:8" ht="20.100000000000001" customHeight="1" thickTop="1" thickBot="1">
      <c r="A19" s="21" t="s">
        <v>239</v>
      </c>
      <c r="B19" s="138">
        <f>31/288</f>
        <v>0.1076388888888889</v>
      </c>
      <c r="C19" s="21" t="s">
        <v>17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39" t="s">
        <v>18</v>
      </c>
      <c r="E20" s="139"/>
    </row>
    <row r="21" spans="1:8" ht="20.100000000000001" customHeight="1" thickTop="1" thickBot="1">
      <c r="A21" s="29"/>
      <c r="B21" s="28"/>
      <c r="C21" s="21" t="s">
        <v>187</v>
      </c>
      <c r="D21" s="139" t="s">
        <v>18</v>
      </c>
      <c r="E21" s="139"/>
    </row>
    <row r="22" spans="1:8" ht="20.100000000000001" customHeight="1" thickTop="1" thickBot="1">
      <c r="A22" s="29"/>
      <c r="B22" s="28"/>
      <c r="C22" s="21" t="s">
        <v>33</v>
      </c>
      <c r="D22" s="139" t="s">
        <v>18</v>
      </c>
      <c r="E22" s="139"/>
    </row>
    <row r="23" spans="1:8" ht="16.5" customHeight="1" thickTop="1" thickBot="1">
      <c r="A23" s="3"/>
      <c r="B23" s="3"/>
      <c r="C23" s="3"/>
      <c r="D23" s="4"/>
      <c r="E23" s="4"/>
    </row>
    <row r="24" spans="1:8" s="5" customFormat="1" ht="20.100000000000001" customHeight="1" thickTop="1" thickBot="1">
      <c r="A24" s="285" t="s">
        <v>6</v>
      </c>
      <c r="B24" s="289"/>
      <c r="C24" s="285" t="s">
        <v>19</v>
      </c>
      <c r="D24" s="290"/>
      <c r="E24" s="291"/>
      <c r="H24" s="20"/>
    </row>
    <row r="25" spans="1:8" s="5" customFormat="1" ht="20.100000000000001" customHeight="1" thickTop="1" thickBot="1">
      <c r="A25" s="22" t="s">
        <v>20</v>
      </c>
      <c r="B25" s="7" t="s">
        <v>247</v>
      </c>
      <c r="C25" s="22" t="s">
        <v>20</v>
      </c>
      <c r="D25" s="292" t="s">
        <v>43</v>
      </c>
      <c r="E25" s="293"/>
    </row>
    <row r="26" spans="1:8" s="5" customFormat="1" ht="20.100000000000001" customHeight="1" thickTop="1" thickBot="1">
      <c r="A26" s="22" t="s">
        <v>1</v>
      </c>
      <c r="B26" s="7" t="s">
        <v>248</v>
      </c>
      <c r="C26" s="22" t="s">
        <v>2</v>
      </c>
      <c r="D26" s="292" t="s">
        <v>245</v>
      </c>
      <c r="E26" s="297"/>
    </row>
    <row r="27" spans="1:8" s="5" customFormat="1" ht="20.100000000000001" customHeight="1" thickTop="1" thickBot="1">
      <c r="A27" s="22"/>
      <c r="B27" s="7" t="s">
        <v>249</v>
      </c>
      <c r="C27" s="22" t="s">
        <v>3</v>
      </c>
      <c r="D27" s="292" t="s">
        <v>211</v>
      </c>
      <c r="E27" s="297"/>
    </row>
    <row r="28" spans="1:8" s="5" customFormat="1" ht="20.100000000000001" customHeight="1" thickTop="1" thickBot="1">
      <c r="A28" s="23"/>
      <c r="B28" s="6"/>
      <c r="C28" s="22" t="s">
        <v>4</v>
      </c>
      <c r="D28" s="292"/>
      <c r="E28" s="297"/>
    </row>
    <row r="29" spans="1:8" ht="16.5" customHeight="1" thickTop="1"/>
    <row r="30" spans="1:8" ht="22.5" customHeight="1" thickBot="1">
      <c r="A30" s="2" t="s">
        <v>5</v>
      </c>
    </row>
    <row r="31" spans="1:8" ht="20.100000000000001" customHeight="1" thickTop="1" thickBot="1">
      <c r="A31" s="285" t="s">
        <v>6</v>
      </c>
      <c r="B31" s="289"/>
      <c r="C31" s="285" t="s">
        <v>19</v>
      </c>
      <c r="D31" s="289"/>
    </row>
    <row r="32" spans="1:8" ht="36.75" customHeight="1" thickTop="1" thickBot="1">
      <c r="A32" s="294" t="s">
        <v>250</v>
      </c>
      <c r="B32" s="295"/>
      <c r="C32" s="311" t="s">
        <v>246</v>
      </c>
      <c r="D32" s="312"/>
    </row>
    <row r="33" spans="1:4" ht="53.25" customHeight="1" thickTop="1" thickBot="1">
      <c r="A33" s="294" t="s">
        <v>251</v>
      </c>
      <c r="B33" s="295"/>
      <c r="C33" s="294"/>
      <c r="D33" s="313"/>
    </row>
    <row r="34" spans="1:4" ht="20.100000000000001" customHeight="1" thickTop="1">
      <c r="A34" s="332"/>
      <c r="B34" s="333"/>
      <c r="C34" s="314"/>
      <c r="D34" s="315"/>
    </row>
    <row r="35" spans="1:4" ht="20.100000000000001" customHeight="1">
      <c r="A35" s="334"/>
      <c r="B35" s="335"/>
      <c r="C35" s="316"/>
      <c r="D35" s="317"/>
    </row>
    <row r="36" spans="1:4" ht="20.100000000000001" customHeight="1" thickBot="1">
      <c r="A36" s="336"/>
      <c r="B36" s="337"/>
      <c r="C36" s="318"/>
      <c r="D36" s="319"/>
    </row>
    <row r="37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4:B24"/>
    <mergeCell ref="C24:E24"/>
    <mergeCell ref="D25:E25"/>
    <mergeCell ref="A33:B33"/>
    <mergeCell ref="C33:D33"/>
    <mergeCell ref="D26:E26"/>
    <mergeCell ref="A34:B36"/>
    <mergeCell ref="C34:D36"/>
    <mergeCell ref="D27:E27"/>
    <mergeCell ref="D28:E28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7"/>
  <sheetViews>
    <sheetView zoomScaleNormal="100" workbookViewId="0">
      <selection activeCell="D19" sqref="D19:E19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45"/>
      <c r="B2" s="145"/>
      <c r="C2" s="282" t="s">
        <v>258</v>
      </c>
      <c r="D2" s="283"/>
      <c r="E2" s="284"/>
    </row>
    <row r="3" spans="1:6" ht="20.100000000000001" customHeight="1" thickTop="1" thickBot="1">
      <c r="A3" s="22" t="s">
        <v>28</v>
      </c>
      <c r="B3" s="16">
        <v>125382821</v>
      </c>
      <c r="C3" s="146"/>
      <c r="D3" s="147"/>
      <c r="E3" s="148"/>
    </row>
    <row r="4" spans="1:6" ht="20.100000000000001" customHeight="1" thickTop="1" thickBot="1">
      <c r="A4" s="24" t="s">
        <v>30</v>
      </c>
      <c r="B4" s="17">
        <f>B3+B11</f>
        <v>126109771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4720290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5447240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0.15131222222222221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741300</v>
      </c>
      <c r="C10" s="21" t="s">
        <v>10</v>
      </c>
      <c r="D10" s="280">
        <v>0.09</v>
      </c>
      <c r="E10" s="280"/>
    </row>
    <row r="11" spans="1:6" ht="20.100000000000001" customHeight="1" thickTop="1" thickBot="1">
      <c r="A11" s="21" t="s">
        <v>8</v>
      </c>
      <c r="B11" s="30">
        <v>726950</v>
      </c>
      <c r="C11" s="21" t="s">
        <v>11</v>
      </c>
      <c r="D11" s="280">
        <v>0.12</v>
      </c>
      <c r="E11" s="280"/>
    </row>
    <row r="12" spans="1:6" ht="20.100000000000001" customHeight="1" thickTop="1" thickBot="1">
      <c r="A12" s="21" t="s">
        <v>21</v>
      </c>
      <c r="B12" s="30">
        <v>564500</v>
      </c>
      <c r="C12" s="21" t="s">
        <v>1</v>
      </c>
      <c r="D12" s="280">
        <v>0.28000000000000003</v>
      </c>
      <c r="E12" s="280"/>
    </row>
    <row r="13" spans="1:6" ht="20.100000000000001" customHeight="1" thickTop="1" thickBot="1">
      <c r="A13" s="21" t="s">
        <v>22</v>
      </c>
      <c r="B13" s="30">
        <f>B11-B12</f>
        <v>162450</v>
      </c>
      <c r="C13" s="21" t="s">
        <v>6</v>
      </c>
      <c r="D13" s="280">
        <v>0.02</v>
      </c>
      <c r="E13" s="280"/>
    </row>
    <row r="14" spans="1:6" ht="20.100000000000001" customHeight="1" thickTop="1" thickBot="1">
      <c r="A14" s="21" t="s">
        <v>25</v>
      </c>
      <c r="B14" s="30">
        <f>B10-B11</f>
        <v>14350</v>
      </c>
      <c r="C14" s="21" t="s">
        <v>12</v>
      </c>
      <c r="D14" s="280" t="s">
        <v>171</v>
      </c>
      <c r="E14" s="280"/>
    </row>
    <row r="15" spans="1:6" ht="20.100000000000001" customHeight="1" thickTop="1" thickBot="1">
      <c r="A15" s="21" t="s">
        <v>23</v>
      </c>
      <c r="B15" s="30">
        <v>513100</v>
      </c>
      <c r="C15" s="21" t="s">
        <v>13</v>
      </c>
      <c r="D15" s="280">
        <v>0.15</v>
      </c>
      <c r="E15" s="280"/>
    </row>
    <row r="16" spans="1:6" ht="20.100000000000001" customHeight="1" thickTop="1" thickBot="1">
      <c r="A16" s="21" t="s">
        <v>26</v>
      </c>
      <c r="B16" s="30">
        <f>B11-B15</f>
        <v>213850</v>
      </c>
      <c r="C16" s="21" t="s">
        <v>14</v>
      </c>
      <c r="D16" s="280">
        <v>0.22</v>
      </c>
      <c r="E16" s="280"/>
    </row>
    <row r="17" spans="1:8" ht="20.100000000000001" customHeight="1" thickTop="1" thickBot="1">
      <c r="A17" s="21" t="s">
        <v>27</v>
      </c>
      <c r="B17" s="31">
        <v>56</v>
      </c>
      <c r="C17" s="21" t="s">
        <v>15</v>
      </c>
      <c r="D17" s="280">
        <v>0.11</v>
      </c>
      <c r="E17" s="280"/>
    </row>
    <row r="18" spans="1:8" ht="20.100000000000001" customHeight="1" thickTop="1" thickBot="1">
      <c r="A18" s="21" t="s">
        <v>24</v>
      </c>
      <c r="B18" s="30">
        <v>13237</v>
      </c>
      <c r="C18" s="21" t="s">
        <v>16</v>
      </c>
      <c r="D18" s="280">
        <v>0.01</v>
      </c>
      <c r="E18" s="280"/>
    </row>
    <row r="19" spans="1:8" ht="20.100000000000001" customHeight="1" thickTop="1" thickBot="1">
      <c r="A19" s="21" t="s">
        <v>239</v>
      </c>
      <c r="B19" s="138">
        <f>51/279</f>
        <v>0.18279569892473119</v>
      </c>
      <c r="C19" s="21" t="s">
        <v>17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44" t="s">
        <v>18</v>
      </c>
      <c r="E20" s="144"/>
    </row>
    <row r="21" spans="1:8" ht="20.100000000000001" customHeight="1" thickTop="1" thickBot="1">
      <c r="A21" s="29"/>
      <c r="B21" s="28"/>
      <c r="C21" s="21" t="s">
        <v>187</v>
      </c>
      <c r="D21" s="144" t="s">
        <v>18</v>
      </c>
      <c r="E21" s="144"/>
    </row>
    <row r="22" spans="1:8" ht="20.100000000000001" customHeight="1" thickTop="1" thickBot="1">
      <c r="A22" s="29"/>
      <c r="B22" s="28"/>
      <c r="C22" s="21" t="s">
        <v>33</v>
      </c>
      <c r="D22" s="144" t="s">
        <v>18</v>
      </c>
      <c r="E22" s="144"/>
    </row>
    <row r="23" spans="1:8" ht="16.5" customHeight="1" thickTop="1" thickBot="1">
      <c r="A23" s="3"/>
      <c r="B23" s="3"/>
      <c r="C23" s="3"/>
      <c r="D23" s="4"/>
      <c r="E23" s="4"/>
    </row>
    <row r="24" spans="1:8" s="5" customFormat="1" ht="20.100000000000001" customHeight="1" thickTop="1" thickBot="1">
      <c r="A24" s="285" t="s">
        <v>6</v>
      </c>
      <c r="B24" s="289"/>
      <c r="C24" s="285" t="s">
        <v>19</v>
      </c>
      <c r="D24" s="290"/>
      <c r="E24" s="291"/>
      <c r="H24" s="20"/>
    </row>
    <row r="25" spans="1:8" s="5" customFormat="1" ht="20.100000000000001" customHeight="1" thickTop="1" thickBot="1">
      <c r="A25" s="22" t="s">
        <v>20</v>
      </c>
      <c r="B25" s="7" t="s">
        <v>252</v>
      </c>
      <c r="C25" s="22" t="s">
        <v>20</v>
      </c>
      <c r="D25" s="292" t="s">
        <v>254</v>
      </c>
      <c r="E25" s="293"/>
    </row>
    <row r="26" spans="1:8" s="5" customFormat="1" ht="20.100000000000001" customHeight="1" thickTop="1" thickBot="1">
      <c r="A26" s="22" t="s">
        <v>1</v>
      </c>
      <c r="B26" s="7" t="s">
        <v>253</v>
      </c>
      <c r="C26" s="22" t="s">
        <v>2</v>
      </c>
      <c r="D26" s="292" t="s">
        <v>255</v>
      </c>
      <c r="E26" s="297"/>
    </row>
    <row r="27" spans="1:8" s="5" customFormat="1" ht="20.100000000000001" customHeight="1" thickTop="1" thickBot="1">
      <c r="A27" s="22"/>
      <c r="B27" s="7" t="s">
        <v>259</v>
      </c>
      <c r="C27" s="22" t="s">
        <v>3</v>
      </c>
      <c r="D27" s="292" t="s">
        <v>256</v>
      </c>
      <c r="E27" s="297"/>
    </row>
    <row r="28" spans="1:8" s="5" customFormat="1" ht="20.100000000000001" customHeight="1" thickTop="1" thickBot="1">
      <c r="A28" s="23"/>
      <c r="B28" s="6"/>
      <c r="C28" s="22" t="s">
        <v>4</v>
      </c>
      <c r="D28" s="292"/>
      <c r="E28" s="297"/>
    </row>
    <row r="29" spans="1:8" ht="16.5" customHeight="1" thickTop="1"/>
    <row r="30" spans="1:8" ht="22.5" customHeight="1" thickBot="1">
      <c r="A30" s="2" t="s">
        <v>5</v>
      </c>
    </row>
    <row r="31" spans="1:8" ht="20.100000000000001" customHeight="1" thickTop="1" thickBot="1">
      <c r="A31" s="285" t="s">
        <v>6</v>
      </c>
      <c r="B31" s="289"/>
      <c r="C31" s="285" t="s">
        <v>19</v>
      </c>
      <c r="D31" s="289"/>
    </row>
    <row r="32" spans="1:8" ht="36.75" customHeight="1" thickTop="1" thickBot="1">
      <c r="A32" s="294" t="s">
        <v>261</v>
      </c>
      <c r="B32" s="295"/>
      <c r="C32" s="311" t="s">
        <v>257</v>
      </c>
      <c r="D32" s="312"/>
    </row>
    <row r="33" spans="1:4" ht="53.25" customHeight="1" thickTop="1" thickBot="1">
      <c r="A33" s="294" t="s">
        <v>260</v>
      </c>
      <c r="B33" s="295"/>
      <c r="C33" s="294"/>
      <c r="D33" s="313"/>
    </row>
    <row r="34" spans="1:4" ht="20.100000000000001" customHeight="1" thickTop="1">
      <c r="A34" s="332" t="s">
        <v>262</v>
      </c>
      <c r="B34" s="333"/>
      <c r="C34" s="314"/>
      <c r="D34" s="315"/>
    </row>
    <row r="35" spans="1:4" ht="20.100000000000001" customHeight="1">
      <c r="A35" s="334"/>
      <c r="B35" s="335"/>
      <c r="C35" s="316"/>
      <c r="D35" s="317"/>
    </row>
    <row r="36" spans="1:4" ht="20.100000000000001" customHeight="1" thickBot="1">
      <c r="A36" s="336"/>
      <c r="B36" s="337"/>
      <c r="C36" s="318"/>
      <c r="D36" s="319"/>
    </row>
    <row r="37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4:B24"/>
    <mergeCell ref="C24:E24"/>
    <mergeCell ref="D25:E25"/>
    <mergeCell ref="A33:B33"/>
    <mergeCell ref="C33:D33"/>
    <mergeCell ref="D26:E26"/>
    <mergeCell ref="A34:B36"/>
    <mergeCell ref="C34:D36"/>
    <mergeCell ref="D27:E27"/>
    <mergeCell ref="D28:E28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7"/>
  <sheetViews>
    <sheetView zoomScaleNormal="100" workbookViewId="0">
      <selection activeCell="A32" sqref="A32:B3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50"/>
      <c r="B2" s="150"/>
      <c r="C2" s="282" t="s">
        <v>263</v>
      </c>
      <c r="D2" s="283"/>
      <c r="E2" s="284"/>
    </row>
    <row r="3" spans="1:6" ht="20.100000000000001" customHeight="1" thickTop="1" thickBot="1">
      <c r="A3" s="22" t="s">
        <v>28</v>
      </c>
      <c r="B3" s="16">
        <v>126109771</v>
      </c>
      <c r="C3" s="151"/>
      <c r="D3" s="152"/>
      <c r="E3" s="153"/>
    </row>
    <row r="4" spans="1:6" ht="20.100000000000001" customHeight="1" thickTop="1" thickBot="1">
      <c r="A4" s="24" t="s">
        <v>30</v>
      </c>
      <c r="B4" s="17">
        <f>B3+B11</f>
        <v>126796451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5447240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6133920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0.17038666666666666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719400</v>
      </c>
      <c r="C10" s="21" t="s">
        <v>10</v>
      </c>
      <c r="D10" s="280">
        <v>0.17</v>
      </c>
      <c r="E10" s="280"/>
    </row>
    <row r="11" spans="1:6" ht="20.100000000000001" customHeight="1" thickTop="1" thickBot="1">
      <c r="A11" s="21" t="s">
        <v>8</v>
      </c>
      <c r="B11" s="30">
        <v>686680</v>
      </c>
      <c r="C11" s="21" t="s">
        <v>11</v>
      </c>
      <c r="D11" s="280">
        <v>0.13</v>
      </c>
      <c r="E11" s="280"/>
    </row>
    <row r="12" spans="1:6" ht="20.100000000000001" customHeight="1" thickTop="1" thickBot="1">
      <c r="A12" s="21" t="s">
        <v>21</v>
      </c>
      <c r="B12" s="30">
        <v>507900</v>
      </c>
      <c r="C12" s="21" t="s">
        <v>1</v>
      </c>
      <c r="D12" s="280">
        <v>0.27</v>
      </c>
      <c r="E12" s="280"/>
    </row>
    <row r="13" spans="1:6" ht="20.100000000000001" customHeight="1" thickTop="1" thickBot="1">
      <c r="A13" s="21" t="s">
        <v>22</v>
      </c>
      <c r="B13" s="30">
        <f>B11-B12</f>
        <v>178780</v>
      </c>
      <c r="C13" s="21" t="s">
        <v>6</v>
      </c>
      <c r="D13" s="280">
        <v>0.01</v>
      </c>
      <c r="E13" s="280"/>
    </row>
    <row r="14" spans="1:6" ht="20.100000000000001" customHeight="1" thickTop="1" thickBot="1">
      <c r="A14" s="21" t="s">
        <v>25</v>
      </c>
      <c r="B14" s="30">
        <f>B10-B11</f>
        <v>32720</v>
      </c>
      <c r="C14" s="21" t="s">
        <v>12</v>
      </c>
      <c r="D14" s="280">
        <v>0.01</v>
      </c>
      <c r="E14" s="280"/>
    </row>
    <row r="15" spans="1:6" ht="20.100000000000001" customHeight="1" thickTop="1" thickBot="1">
      <c r="A15" s="21" t="s">
        <v>23</v>
      </c>
      <c r="B15" s="30">
        <v>521880</v>
      </c>
      <c r="C15" s="21" t="s">
        <v>13</v>
      </c>
      <c r="D15" s="280">
        <v>0.11</v>
      </c>
      <c r="E15" s="280"/>
    </row>
    <row r="16" spans="1:6" ht="20.100000000000001" customHeight="1" thickTop="1" thickBot="1">
      <c r="A16" s="21" t="s">
        <v>26</v>
      </c>
      <c r="B16" s="30">
        <f>B11-B15</f>
        <v>164800</v>
      </c>
      <c r="C16" s="21" t="s">
        <v>14</v>
      </c>
      <c r="D16" s="280">
        <v>0.21</v>
      </c>
      <c r="E16" s="280"/>
    </row>
    <row r="17" spans="1:8" ht="20.100000000000001" customHeight="1" thickTop="1" thickBot="1">
      <c r="A17" s="21" t="s">
        <v>27</v>
      </c>
      <c r="B17" s="31">
        <v>59</v>
      </c>
      <c r="C17" s="21" t="s">
        <v>15</v>
      </c>
      <c r="D17" s="280">
        <v>0.1</v>
      </c>
      <c r="E17" s="280"/>
    </row>
    <row r="18" spans="1:8" ht="20.100000000000001" customHeight="1" thickTop="1" thickBot="1">
      <c r="A18" s="21" t="s">
        <v>24</v>
      </c>
      <c r="B18" s="30">
        <v>12193</v>
      </c>
      <c r="C18" s="21" t="s">
        <v>16</v>
      </c>
      <c r="D18" s="280">
        <v>0.01</v>
      </c>
      <c r="E18" s="280"/>
    </row>
    <row r="19" spans="1:8" ht="20.100000000000001" customHeight="1" thickTop="1" thickBot="1">
      <c r="A19" s="21" t="s">
        <v>239</v>
      </c>
      <c r="B19" s="159">
        <f>46/280</f>
        <v>0.16428571428571428</v>
      </c>
      <c r="C19" s="21" t="s">
        <v>17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49" t="s">
        <v>18</v>
      </c>
      <c r="E20" s="149"/>
    </row>
    <row r="21" spans="1:8" ht="20.100000000000001" customHeight="1" thickTop="1" thickBot="1">
      <c r="A21" s="29"/>
      <c r="B21" s="28"/>
      <c r="C21" s="21" t="s">
        <v>187</v>
      </c>
      <c r="D21" s="149" t="s">
        <v>18</v>
      </c>
      <c r="E21" s="149"/>
    </row>
    <row r="22" spans="1:8" ht="20.100000000000001" customHeight="1" thickTop="1" thickBot="1">
      <c r="A22" s="29"/>
      <c r="B22" s="28"/>
      <c r="C22" s="21" t="s">
        <v>33</v>
      </c>
      <c r="D22" s="149" t="s">
        <v>18</v>
      </c>
      <c r="E22" s="149"/>
    </row>
    <row r="23" spans="1:8" ht="16.5" customHeight="1" thickTop="1" thickBot="1">
      <c r="A23" s="3"/>
      <c r="B23" s="3"/>
      <c r="C23" s="3"/>
      <c r="D23" s="4"/>
      <c r="E23" s="4"/>
    </row>
    <row r="24" spans="1:8" s="5" customFormat="1" ht="20.100000000000001" customHeight="1" thickTop="1" thickBot="1">
      <c r="A24" s="285" t="s">
        <v>6</v>
      </c>
      <c r="B24" s="289"/>
      <c r="C24" s="285" t="s">
        <v>19</v>
      </c>
      <c r="D24" s="290"/>
      <c r="E24" s="291"/>
      <c r="H24" s="20"/>
    </row>
    <row r="25" spans="1:8" s="5" customFormat="1" ht="20.100000000000001" customHeight="1" thickTop="1" thickBot="1">
      <c r="A25" s="22" t="s">
        <v>20</v>
      </c>
      <c r="B25" s="7" t="s">
        <v>265</v>
      </c>
      <c r="C25" s="22" t="s">
        <v>20</v>
      </c>
      <c r="D25" s="292" t="s">
        <v>230</v>
      </c>
      <c r="E25" s="293"/>
    </row>
    <row r="26" spans="1:8" s="5" customFormat="1" ht="20.100000000000001" customHeight="1" thickTop="1" thickBot="1">
      <c r="A26" s="22" t="s">
        <v>1</v>
      </c>
      <c r="B26" s="7" t="s">
        <v>266</v>
      </c>
      <c r="C26" s="22" t="s">
        <v>2</v>
      </c>
      <c r="D26" s="292" t="s">
        <v>43</v>
      </c>
      <c r="E26" s="297"/>
    </row>
    <row r="27" spans="1:8" s="5" customFormat="1" ht="20.100000000000001" customHeight="1" thickTop="1" thickBot="1">
      <c r="A27" s="22"/>
      <c r="B27" s="7" t="s">
        <v>267</v>
      </c>
      <c r="C27" s="22" t="s">
        <v>3</v>
      </c>
      <c r="D27" s="292" t="s">
        <v>205</v>
      </c>
      <c r="E27" s="297"/>
    </row>
    <row r="28" spans="1:8" s="5" customFormat="1" ht="20.100000000000001" customHeight="1" thickTop="1" thickBot="1">
      <c r="A28" s="23"/>
      <c r="B28" s="6"/>
      <c r="C28" s="22" t="s">
        <v>4</v>
      </c>
      <c r="D28" s="292"/>
      <c r="E28" s="297"/>
    </row>
    <row r="29" spans="1:8" ht="16.5" customHeight="1" thickTop="1"/>
    <row r="30" spans="1:8" ht="22.5" customHeight="1" thickBot="1">
      <c r="A30" s="2" t="s">
        <v>5</v>
      </c>
    </row>
    <row r="31" spans="1:8" ht="20.100000000000001" customHeight="1" thickTop="1" thickBot="1">
      <c r="A31" s="285" t="s">
        <v>6</v>
      </c>
      <c r="B31" s="289"/>
      <c r="C31" s="285" t="s">
        <v>19</v>
      </c>
      <c r="D31" s="289"/>
    </row>
    <row r="32" spans="1:8" ht="51.75" customHeight="1" thickTop="1" thickBot="1">
      <c r="A32" s="294" t="s">
        <v>268</v>
      </c>
      <c r="B32" s="295"/>
      <c r="C32" s="311" t="s">
        <v>264</v>
      </c>
      <c r="D32" s="312"/>
    </row>
    <row r="33" spans="1:4" ht="53.25" customHeight="1" thickTop="1" thickBot="1">
      <c r="A33" s="294"/>
      <c r="B33" s="295"/>
      <c r="C33" s="294"/>
      <c r="D33" s="313"/>
    </row>
    <row r="34" spans="1:4" ht="20.100000000000001" customHeight="1" thickTop="1">
      <c r="A34" s="332"/>
      <c r="B34" s="333"/>
      <c r="C34" s="314"/>
      <c r="D34" s="315"/>
    </row>
    <row r="35" spans="1:4" ht="20.100000000000001" customHeight="1">
      <c r="A35" s="334"/>
      <c r="B35" s="335"/>
      <c r="C35" s="316"/>
      <c r="D35" s="317"/>
    </row>
    <row r="36" spans="1:4" ht="20.100000000000001" customHeight="1" thickBot="1">
      <c r="A36" s="336"/>
      <c r="B36" s="337"/>
      <c r="C36" s="318"/>
      <c r="D36" s="319"/>
    </row>
    <row r="37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4:B24"/>
    <mergeCell ref="C24:E24"/>
    <mergeCell ref="D25:E25"/>
    <mergeCell ref="A33:B33"/>
    <mergeCell ref="C33:D33"/>
    <mergeCell ref="D26:E26"/>
    <mergeCell ref="A34:B36"/>
    <mergeCell ref="C34:D36"/>
    <mergeCell ref="D27:E27"/>
    <mergeCell ref="D28:E28"/>
    <mergeCell ref="A31:B31"/>
    <mergeCell ref="C31:D31"/>
    <mergeCell ref="A32:B32"/>
    <mergeCell ref="C32:D32"/>
  </mergeCells>
  <phoneticPr fontId="3" type="noConversion"/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G41" sqref="G41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19"/>
      <c r="B2" s="119"/>
      <c r="C2" s="282" t="s">
        <v>276</v>
      </c>
      <c r="D2" s="283"/>
      <c r="E2" s="284"/>
    </row>
    <row r="3" spans="1:6" ht="20.100000000000001" customHeight="1" thickTop="1" thickBot="1">
      <c r="A3" s="22" t="s">
        <v>28</v>
      </c>
      <c r="B3" s="16">
        <v>126796451</v>
      </c>
      <c r="C3" s="120"/>
      <c r="D3" s="121"/>
      <c r="E3" s="122"/>
    </row>
    <row r="4" spans="1:6" ht="20.100000000000001" customHeight="1" thickTop="1" thickBot="1">
      <c r="A4" s="24" t="s">
        <v>30</v>
      </c>
      <c r="B4" s="17">
        <f>B3+B11</f>
        <v>127789491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6133920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7126960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0.1979711111111111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1006100</v>
      </c>
      <c r="C10" s="21" t="s">
        <v>10</v>
      </c>
      <c r="D10" s="280">
        <v>0.04</v>
      </c>
      <c r="E10" s="280"/>
    </row>
    <row r="11" spans="1:6" ht="20.100000000000001" customHeight="1" thickTop="1" thickBot="1">
      <c r="A11" s="21" t="s">
        <v>8</v>
      </c>
      <c r="B11" s="30">
        <v>993040</v>
      </c>
      <c r="C11" s="21" t="s">
        <v>11</v>
      </c>
      <c r="D11" s="280">
        <v>0.23</v>
      </c>
      <c r="E11" s="280"/>
    </row>
    <row r="12" spans="1:6" ht="20.100000000000001" customHeight="1" thickTop="1" thickBot="1">
      <c r="A12" s="21" t="s">
        <v>21</v>
      </c>
      <c r="B12" s="30">
        <v>688190</v>
      </c>
      <c r="C12" s="21" t="s">
        <v>1</v>
      </c>
      <c r="D12" s="280">
        <v>0.18</v>
      </c>
      <c r="E12" s="280"/>
    </row>
    <row r="13" spans="1:6" ht="20.100000000000001" customHeight="1" thickTop="1" thickBot="1">
      <c r="A13" s="21" t="s">
        <v>22</v>
      </c>
      <c r="B13" s="30">
        <f>B11-B12</f>
        <v>304850</v>
      </c>
      <c r="C13" s="21" t="s">
        <v>6</v>
      </c>
      <c r="D13" s="280">
        <v>0.06</v>
      </c>
      <c r="E13" s="280"/>
    </row>
    <row r="14" spans="1:6" ht="20.100000000000001" customHeight="1" thickTop="1" thickBot="1">
      <c r="A14" s="21" t="s">
        <v>25</v>
      </c>
      <c r="B14" s="30">
        <f>B10-B11</f>
        <v>13060</v>
      </c>
      <c r="C14" s="21" t="s">
        <v>279</v>
      </c>
      <c r="D14" s="280">
        <v>0.06</v>
      </c>
      <c r="E14" s="280"/>
    </row>
    <row r="15" spans="1:6" ht="20.100000000000001" customHeight="1" thickTop="1" thickBot="1">
      <c r="A15" s="21" t="s">
        <v>23</v>
      </c>
      <c r="B15" s="30">
        <v>717840</v>
      </c>
      <c r="C15" s="21" t="s">
        <v>13</v>
      </c>
      <c r="D15" s="280">
        <v>0.11</v>
      </c>
      <c r="E15" s="280"/>
    </row>
    <row r="16" spans="1:6" ht="20.100000000000001" customHeight="1" thickTop="1" thickBot="1">
      <c r="A16" s="21" t="s">
        <v>26</v>
      </c>
      <c r="B16" s="30">
        <f>B11-B15</f>
        <v>275200</v>
      </c>
      <c r="C16" s="21" t="s">
        <v>14</v>
      </c>
      <c r="D16" s="280">
        <v>0.23</v>
      </c>
      <c r="E16" s="280"/>
    </row>
    <row r="17" spans="1:8" ht="20.100000000000001" customHeight="1" thickTop="1" thickBot="1">
      <c r="A17" s="21" t="s">
        <v>27</v>
      </c>
      <c r="B17" s="31">
        <v>64</v>
      </c>
      <c r="C17" s="21" t="s">
        <v>15</v>
      </c>
      <c r="D17" s="280">
        <v>0.09</v>
      </c>
      <c r="E17" s="280"/>
    </row>
    <row r="18" spans="1:8" ht="20.100000000000001" customHeight="1" thickTop="1" thickBot="1">
      <c r="A18" s="21" t="s">
        <v>24</v>
      </c>
      <c r="B18" s="30">
        <v>15720</v>
      </c>
      <c r="C18" s="21" t="s">
        <v>16</v>
      </c>
      <c r="D18" s="280">
        <v>0.01</v>
      </c>
      <c r="E18" s="280"/>
    </row>
    <row r="19" spans="1:8" ht="20.100000000000001" customHeight="1" thickTop="1" thickBot="1">
      <c r="A19" s="21" t="s">
        <v>239</v>
      </c>
      <c r="B19" s="138">
        <f>39/280</f>
        <v>0.13928571428571429</v>
      </c>
      <c r="C19" s="21" t="s">
        <v>280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64" t="s">
        <v>18</v>
      </c>
      <c r="E20" s="164"/>
    </row>
    <row r="21" spans="1:8" ht="20.100000000000001" customHeight="1" thickTop="1" thickBot="1">
      <c r="A21" s="29"/>
      <c r="B21" s="28"/>
      <c r="C21" s="21" t="s">
        <v>227</v>
      </c>
      <c r="D21" s="164" t="s">
        <v>226</v>
      </c>
      <c r="E21" s="164"/>
    </row>
    <row r="22" spans="1:8" ht="20.100000000000001" customHeight="1" thickTop="1" thickBot="1">
      <c r="A22" s="29"/>
      <c r="B22" s="28"/>
      <c r="C22" s="21" t="s">
        <v>33</v>
      </c>
      <c r="D22" s="164" t="s">
        <v>18</v>
      </c>
      <c r="E22" s="164"/>
    </row>
    <row r="23" spans="1:8" ht="20.100000000000001" customHeight="1" thickTop="1" thickBot="1">
      <c r="A23" s="29"/>
      <c r="B23" s="28"/>
      <c r="C23" s="21" t="s">
        <v>17</v>
      </c>
      <c r="D23" s="164" t="s">
        <v>281</v>
      </c>
      <c r="E23" s="16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269</v>
      </c>
      <c r="C26" s="22" t="s">
        <v>20</v>
      </c>
      <c r="D26" s="292" t="s">
        <v>285</v>
      </c>
      <c r="E26" s="293"/>
    </row>
    <row r="27" spans="1:8" s="5" customFormat="1" ht="20.100000000000001" customHeight="1" thickTop="1" thickBot="1">
      <c r="A27" s="22" t="s">
        <v>1</v>
      </c>
      <c r="B27" s="7" t="s">
        <v>270</v>
      </c>
      <c r="C27" s="22" t="s">
        <v>2</v>
      </c>
      <c r="D27" s="292" t="s">
        <v>286</v>
      </c>
      <c r="E27" s="297"/>
    </row>
    <row r="28" spans="1:8" s="5" customFormat="1" ht="20.100000000000001" customHeight="1" thickTop="1" thickBot="1">
      <c r="A28" s="22"/>
      <c r="B28" s="7" t="s">
        <v>271</v>
      </c>
      <c r="C28" s="22" t="s">
        <v>3</v>
      </c>
      <c r="D28" s="292" t="s">
        <v>287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288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277</v>
      </c>
      <c r="B33" s="295"/>
      <c r="C33" s="311" t="s">
        <v>289</v>
      </c>
      <c r="D33" s="312"/>
    </row>
    <row r="34" spans="1:4" ht="53.25" customHeight="1" thickTop="1" thickBot="1">
      <c r="A34" s="294" t="s">
        <v>278</v>
      </c>
      <c r="B34" s="295"/>
      <c r="C34" s="294" t="s">
        <v>290</v>
      </c>
      <c r="D34" s="313"/>
    </row>
    <row r="35" spans="1:4" ht="20.100000000000001" customHeight="1" thickTop="1">
      <c r="A35" s="332" t="s">
        <v>272</v>
      </c>
      <c r="B35" s="333"/>
      <c r="C35" s="314" t="s">
        <v>291</v>
      </c>
      <c r="D35" s="315"/>
    </row>
    <row r="36" spans="1:4" ht="20.100000000000001" customHeight="1">
      <c r="A36" s="334"/>
      <c r="B36" s="335"/>
      <c r="C36" s="316"/>
      <c r="D36" s="317"/>
    </row>
    <row r="37" spans="1:4" ht="27.75" customHeight="1" thickBot="1">
      <c r="A37" s="336"/>
      <c r="B37" s="337"/>
      <c r="C37" s="318"/>
      <c r="D37" s="319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5" sqref="C35:D37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60"/>
      <c r="B2" s="160"/>
      <c r="C2" s="282" t="s">
        <v>282</v>
      </c>
      <c r="D2" s="283"/>
      <c r="E2" s="284"/>
    </row>
    <row r="3" spans="1:6" ht="20.100000000000001" customHeight="1" thickTop="1" thickBot="1">
      <c r="A3" s="22" t="s">
        <v>28</v>
      </c>
      <c r="B3" s="16">
        <v>127789491</v>
      </c>
      <c r="C3" s="161"/>
      <c r="D3" s="162"/>
      <c r="E3" s="163"/>
    </row>
    <row r="4" spans="1:6" ht="20.100000000000001" customHeight="1" thickTop="1" thickBot="1">
      <c r="A4" s="24" t="s">
        <v>30</v>
      </c>
      <c r="B4" s="17">
        <f>B3+B11</f>
        <v>129404621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7126960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8742090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0.24283583333333333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1659900</v>
      </c>
      <c r="C10" s="21" t="s">
        <v>10</v>
      </c>
      <c r="D10" s="280">
        <v>0.06</v>
      </c>
      <c r="E10" s="280"/>
    </row>
    <row r="11" spans="1:6" ht="20.100000000000001" customHeight="1" thickTop="1" thickBot="1">
      <c r="A11" s="21" t="s">
        <v>8</v>
      </c>
      <c r="B11" s="30">
        <v>1615130</v>
      </c>
      <c r="C11" s="21" t="s">
        <v>11</v>
      </c>
      <c r="D11" s="280">
        <v>0.08</v>
      </c>
      <c r="E11" s="280"/>
    </row>
    <row r="12" spans="1:6" ht="20.100000000000001" customHeight="1" thickTop="1" thickBot="1">
      <c r="A12" s="21" t="s">
        <v>21</v>
      </c>
      <c r="B12" s="30">
        <v>1041250</v>
      </c>
      <c r="C12" s="21" t="s">
        <v>1</v>
      </c>
      <c r="D12" s="280">
        <v>0.2</v>
      </c>
      <c r="E12" s="280"/>
    </row>
    <row r="13" spans="1:6" ht="20.100000000000001" customHeight="1" thickTop="1" thickBot="1">
      <c r="A13" s="21" t="s">
        <v>22</v>
      </c>
      <c r="B13" s="30">
        <f>B11-B12</f>
        <v>573880</v>
      </c>
      <c r="C13" s="21" t="s">
        <v>6</v>
      </c>
      <c r="D13" s="280">
        <v>0.01</v>
      </c>
      <c r="E13" s="280"/>
    </row>
    <row r="14" spans="1:6" ht="20.100000000000001" customHeight="1" thickTop="1" thickBot="1">
      <c r="A14" s="21" t="s">
        <v>25</v>
      </c>
      <c r="B14" s="30">
        <f>B10-B11</f>
        <v>44770</v>
      </c>
      <c r="C14" s="21" t="s">
        <v>279</v>
      </c>
      <c r="D14" s="280">
        <v>0.09</v>
      </c>
      <c r="E14" s="280"/>
    </row>
    <row r="15" spans="1:6" ht="20.100000000000001" customHeight="1" thickTop="1" thickBot="1">
      <c r="A15" s="21" t="s">
        <v>23</v>
      </c>
      <c r="B15" s="30">
        <v>1325110</v>
      </c>
      <c r="C15" s="21" t="s">
        <v>13</v>
      </c>
      <c r="D15" s="280">
        <v>7.0000000000000007E-2</v>
      </c>
      <c r="E15" s="280"/>
    </row>
    <row r="16" spans="1:6" ht="20.100000000000001" customHeight="1" thickTop="1" thickBot="1">
      <c r="A16" s="21" t="s">
        <v>26</v>
      </c>
      <c r="B16" s="30">
        <f>B11-B15</f>
        <v>290020</v>
      </c>
      <c r="C16" s="21" t="s">
        <v>14</v>
      </c>
      <c r="D16" s="280">
        <v>0.28000000000000003</v>
      </c>
      <c r="E16" s="280"/>
    </row>
    <row r="17" spans="1:8" ht="20.100000000000001" customHeight="1" thickTop="1" thickBot="1">
      <c r="A17" s="21" t="s">
        <v>27</v>
      </c>
      <c r="B17" s="31">
        <v>119</v>
      </c>
      <c r="C17" s="21" t="s">
        <v>15</v>
      </c>
      <c r="D17" s="280">
        <v>0.15</v>
      </c>
      <c r="E17" s="280"/>
    </row>
    <row r="18" spans="1:8" ht="20.100000000000001" customHeight="1" thickTop="1" thickBot="1">
      <c r="A18" s="21" t="s">
        <v>24</v>
      </c>
      <c r="B18" s="30">
        <v>13948</v>
      </c>
      <c r="C18" s="21" t="s">
        <v>16</v>
      </c>
      <c r="D18" s="280">
        <v>0.04</v>
      </c>
      <c r="E18" s="280"/>
    </row>
    <row r="19" spans="1:8" ht="20.100000000000001" customHeight="1" thickTop="1" thickBot="1">
      <c r="A19" s="21" t="s">
        <v>239</v>
      </c>
      <c r="B19" s="138">
        <f>14/319</f>
        <v>4.3887147335423198E-2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64" t="s">
        <v>18</v>
      </c>
      <c r="E20" s="164"/>
    </row>
    <row r="21" spans="1:8" ht="20.100000000000001" customHeight="1" thickTop="1" thickBot="1">
      <c r="A21" s="29"/>
      <c r="B21" s="28"/>
      <c r="C21" s="21" t="s">
        <v>187</v>
      </c>
      <c r="D21" s="164">
        <v>0.01</v>
      </c>
      <c r="E21" s="164"/>
    </row>
    <row r="22" spans="1:8" ht="20.100000000000001" customHeight="1" thickTop="1" thickBot="1">
      <c r="A22" s="29"/>
      <c r="B22" s="28"/>
      <c r="C22" s="21" t="s">
        <v>33</v>
      </c>
      <c r="D22" s="164" t="s">
        <v>18</v>
      </c>
      <c r="E22" s="164"/>
    </row>
    <row r="23" spans="1:8" ht="20.100000000000001" customHeight="1" thickTop="1" thickBot="1">
      <c r="A23" s="29"/>
      <c r="B23" s="28"/>
      <c r="C23" s="21" t="s">
        <v>283</v>
      </c>
      <c r="D23" s="164" t="s">
        <v>281</v>
      </c>
      <c r="E23" s="16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60</v>
      </c>
      <c r="C26" s="22" t="s">
        <v>20</v>
      </c>
      <c r="D26" s="292" t="s">
        <v>292</v>
      </c>
      <c r="E26" s="293"/>
    </row>
    <row r="27" spans="1:8" s="5" customFormat="1" ht="20.100000000000001" customHeight="1" thickTop="1" thickBot="1">
      <c r="A27" s="22" t="s">
        <v>1</v>
      </c>
      <c r="B27" s="7" t="s">
        <v>273</v>
      </c>
      <c r="C27" s="22" t="s">
        <v>2</v>
      </c>
      <c r="D27" s="292" t="s">
        <v>293</v>
      </c>
      <c r="E27" s="297"/>
    </row>
    <row r="28" spans="1:8" s="5" customFormat="1" ht="20.100000000000001" customHeight="1" thickTop="1" thickBot="1">
      <c r="A28" s="22"/>
      <c r="B28" s="7" t="s">
        <v>236</v>
      </c>
      <c r="C28" s="22" t="s">
        <v>3</v>
      </c>
      <c r="D28" s="292" t="s">
        <v>294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295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274</v>
      </c>
      <c r="B33" s="295"/>
      <c r="C33" s="311" t="s">
        <v>296</v>
      </c>
      <c r="D33" s="312"/>
    </row>
    <row r="34" spans="1:4" ht="53.25" customHeight="1" thickTop="1" thickBot="1">
      <c r="A34" s="294" t="s">
        <v>275</v>
      </c>
      <c r="B34" s="295"/>
      <c r="C34" s="294" t="s">
        <v>297</v>
      </c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4" sqref="C34:D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66"/>
      <c r="B2" s="166"/>
      <c r="C2" s="282" t="s">
        <v>298</v>
      </c>
      <c r="D2" s="283"/>
      <c r="E2" s="284"/>
    </row>
    <row r="3" spans="1:6" ht="20.100000000000001" customHeight="1" thickTop="1" thickBot="1">
      <c r="A3" s="22" t="s">
        <v>28</v>
      </c>
      <c r="B3" s="16">
        <v>129404621</v>
      </c>
      <c r="C3" s="167"/>
      <c r="D3" s="168"/>
      <c r="E3" s="169"/>
    </row>
    <row r="4" spans="1:6" ht="20.100000000000001" customHeight="1" thickTop="1" thickBot="1">
      <c r="A4" s="24" t="s">
        <v>30</v>
      </c>
      <c r="B4" s="17">
        <f>B3+B11</f>
        <v>131162621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8742090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10500090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0.29166916666666665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1765300</v>
      </c>
      <c r="C10" s="21" t="s">
        <v>10</v>
      </c>
      <c r="D10" s="280">
        <v>0.05</v>
      </c>
      <c r="E10" s="280"/>
    </row>
    <row r="11" spans="1:6" ht="20.100000000000001" customHeight="1" thickTop="1" thickBot="1">
      <c r="A11" s="21" t="s">
        <v>8</v>
      </c>
      <c r="B11" s="30">
        <v>1758000</v>
      </c>
      <c r="C11" s="21" t="s">
        <v>11</v>
      </c>
      <c r="D11" s="280">
        <v>0.08</v>
      </c>
      <c r="E11" s="280"/>
    </row>
    <row r="12" spans="1:6" ht="20.100000000000001" customHeight="1" thickTop="1" thickBot="1">
      <c r="A12" s="21" t="s">
        <v>21</v>
      </c>
      <c r="B12" s="30">
        <v>1120400</v>
      </c>
      <c r="C12" s="21" t="s">
        <v>1</v>
      </c>
      <c r="D12" s="280">
        <v>0.22</v>
      </c>
      <c r="E12" s="280"/>
    </row>
    <row r="13" spans="1:6" ht="20.100000000000001" customHeight="1" thickTop="1" thickBot="1">
      <c r="A13" s="21" t="s">
        <v>22</v>
      </c>
      <c r="B13" s="30">
        <f>B11-B12</f>
        <v>637600</v>
      </c>
      <c r="C13" s="21" t="s">
        <v>6</v>
      </c>
      <c r="D13" s="280">
        <v>0.04</v>
      </c>
      <c r="E13" s="280"/>
    </row>
    <row r="14" spans="1:6" ht="20.100000000000001" customHeight="1" thickTop="1" thickBot="1">
      <c r="A14" s="21" t="s">
        <v>25</v>
      </c>
      <c r="B14" s="30">
        <f>B10-B11</f>
        <v>7300</v>
      </c>
      <c r="C14" s="21" t="s">
        <v>279</v>
      </c>
      <c r="D14" s="280">
        <v>0.05</v>
      </c>
      <c r="E14" s="280"/>
    </row>
    <row r="15" spans="1:6" ht="20.100000000000001" customHeight="1" thickTop="1" thickBot="1">
      <c r="A15" s="21" t="s">
        <v>23</v>
      </c>
      <c r="B15" s="30">
        <v>1494900</v>
      </c>
      <c r="C15" s="21" t="s">
        <v>13</v>
      </c>
      <c r="D15" s="280">
        <v>7.0000000000000007E-2</v>
      </c>
      <c r="E15" s="280"/>
    </row>
    <row r="16" spans="1:6" ht="20.100000000000001" customHeight="1" thickTop="1" thickBot="1">
      <c r="A16" s="21" t="s">
        <v>26</v>
      </c>
      <c r="B16" s="30">
        <f>B11-B15</f>
        <v>263100</v>
      </c>
      <c r="C16" s="21" t="s">
        <v>14</v>
      </c>
      <c r="D16" s="280">
        <v>0.24</v>
      </c>
      <c r="E16" s="280"/>
    </row>
    <row r="17" spans="1:8" ht="20.100000000000001" customHeight="1" thickTop="1" thickBot="1">
      <c r="A17" s="21" t="s">
        <v>27</v>
      </c>
      <c r="B17" s="31">
        <v>105</v>
      </c>
      <c r="C17" s="21" t="s">
        <v>15</v>
      </c>
      <c r="D17" s="280">
        <v>0.1</v>
      </c>
      <c r="E17" s="280"/>
    </row>
    <row r="18" spans="1:8" ht="20.100000000000001" customHeight="1" thickTop="1" thickBot="1">
      <c r="A18" s="21" t="s">
        <v>24</v>
      </c>
      <c r="B18" s="30">
        <v>16812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 t="s">
        <v>239</v>
      </c>
      <c r="B19" s="138">
        <f>4/296</f>
        <v>1.3513513513513514E-2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65" t="s">
        <v>18</v>
      </c>
      <c r="E20" s="165"/>
    </row>
    <row r="21" spans="1:8" ht="20.100000000000001" customHeight="1" thickTop="1" thickBot="1">
      <c r="A21" s="29"/>
      <c r="B21" s="28"/>
      <c r="C21" s="21" t="s">
        <v>187</v>
      </c>
      <c r="D21" s="165" t="s">
        <v>18</v>
      </c>
      <c r="E21" s="165"/>
    </row>
    <row r="22" spans="1:8" ht="20.100000000000001" customHeight="1" thickTop="1" thickBot="1">
      <c r="A22" s="29"/>
      <c r="B22" s="28"/>
      <c r="C22" s="21" t="s">
        <v>17</v>
      </c>
      <c r="D22" s="165">
        <v>0.01</v>
      </c>
      <c r="E22" s="165"/>
    </row>
    <row r="23" spans="1:8" ht="20.100000000000001" customHeight="1" thickTop="1" thickBot="1">
      <c r="A23" s="29"/>
      <c r="B23" s="28"/>
      <c r="C23" s="21" t="s">
        <v>33</v>
      </c>
      <c r="D23" s="165">
        <v>0.13</v>
      </c>
      <c r="E23" s="165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299</v>
      </c>
      <c r="C26" s="22" t="s">
        <v>20</v>
      </c>
      <c r="D26" s="292" t="s">
        <v>42</v>
      </c>
      <c r="E26" s="293"/>
    </row>
    <row r="27" spans="1:8" s="5" customFormat="1" ht="20.100000000000001" customHeight="1" thickTop="1" thickBot="1">
      <c r="A27" s="22" t="s">
        <v>1</v>
      </c>
      <c r="B27" s="7" t="s">
        <v>300</v>
      </c>
      <c r="C27" s="22" t="s">
        <v>2</v>
      </c>
      <c r="D27" s="292" t="s">
        <v>294</v>
      </c>
      <c r="E27" s="297"/>
    </row>
    <row r="28" spans="1:8" s="5" customFormat="1" ht="20.100000000000001" customHeight="1" thickTop="1" thickBot="1">
      <c r="A28" s="22"/>
      <c r="B28" s="7" t="s">
        <v>301</v>
      </c>
      <c r="C28" s="22" t="s">
        <v>3</v>
      </c>
      <c r="D28" s="292" t="s">
        <v>211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288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302</v>
      </c>
      <c r="B33" s="295"/>
      <c r="C33" s="311" t="s">
        <v>304</v>
      </c>
      <c r="D33" s="312"/>
    </row>
    <row r="34" spans="1:4" ht="53.25" customHeight="1" thickTop="1" thickBot="1">
      <c r="A34" s="294" t="s">
        <v>303</v>
      </c>
      <c r="B34" s="295"/>
      <c r="C34" s="294"/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6"/>
  <sheetViews>
    <sheetView topLeftCell="A13" zoomScaleNormal="100" workbookViewId="0">
      <selection activeCell="C3" sqref="C3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43"/>
      <c r="B2" s="43"/>
      <c r="C2" s="282" t="s">
        <v>73</v>
      </c>
      <c r="D2" s="283"/>
      <c r="E2" s="284"/>
    </row>
    <row r="3" spans="1:6" ht="20.100000000000001" customHeight="1" thickTop="1" thickBot="1">
      <c r="A3" s="22" t="s">
        <v>28</v>
      </c>
      <c r="B3" s="16">
        <v>87624671</v>
      </c>
      <c r="C3" s="44"/>
      <c r="D3" s="45"/>
      <c r="E3" s="46"/>
    </row>
    <row r="4" spans="1:6" ht="20.100000000000001" customHeight="1" thickTop="1" thickBot="1">
      <c r="A4" s="24" t="s">
        <v>30</v>
      </c>
      <c r="B4" s="17">
        <f>B3+B11</f>
        <v>89304171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2357540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4037040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0.12233454545454546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1692300</v>
      </c>
      <c r="C10" s="21" t="s">
        <v>10</v>
      </c>
      <c r="D10" s="280">
        <v>0.09</v>
      </c>
      <c r="E10" s="280"/>
    </row>
    <row r="11" spans="1:6" ht="20.100000000000001" customHeight="1" thickTop="1" thickBot="1">
      <c r="A11" s="21" t="s">
        <v>8</v>
      </c>
      <c r="B11" s="30">
        <v>1679500</v>
      </c>
      <c r="C11" s="21" t="s">
        <v>11</v>
      </c>
      <c r="D11" s="280">
        <v>0.11</v>
      </c>
      <c r="E11" s="280"/>
    </row>
    <row r="12" spans="1:6" ht="20.100000000000001" customHeight="1" thickTop="1" thickBot="1">
      <c r="A12" s="21" t="s">
        <v>21</v>
      </c>
      <c r="B12" s="30">
        <v>954400</v>
      </c>
      <c r="C12" s="21" t="s">
        <v>1</v>
      </c>
      <c r="D12" s="280">
        <v>0.22</v>
      </c>
      <c r="E12" s="280"/>
    </row>
    <row r="13" spans="1:6" ht="20.100000000000001" customHeight="1" thickTop="1" thickBot="1">
      <c r="A13" s="21" t="s">
        <v>22</v>
      </c>
      <c r="B13" s="30">
        <f>B11-B12</f>
        <v>725100</v>
      </c>
      <c r="C13" s="21" t="s">
        <v>6</v>
      </c>
      <c r="D13" s="280">
        <v>0.01</v>
      </c>
      <c r="E13" s="280"/>
    </row>
    <row r="14" spans="1:6" ht="20.100000000000001" customHeight="1" thickTop="1" thickBot="1">
      <c r="A14" s="21" t="s">
        <v>25</v>
      </c>
      <c r="B14" s="30">
        <f>B10-B11</f>
        <v>12800</v>
      </c>
      <c r="C14" s="21" t="s">
        <v>12</v>
      </c>
      <c r="D14" s="280">
        <v>0</v>
      </c>
      <c r="E14" s="280"/>
    </row>
    <row r="15" spans="1:6" ht="20.100000000000001" customHeight="1" thickTop="1" thickBot="1">
      <c r="A15" s="21" t="s">
        <v>23</v>
      </c>
      <c r="B15" s="30">
        <v>1236100</v>
      </c>
      <c r="C15" s="21" t="s">
        <v>13</v>
      </c>
      <c r="D15" s="280">
        <v>0.11</v>
      </c>
      <c r="E15" s="280"/>
    </row>
    <row r="16" spans="1:6" ht="20.100000000000001" customHeight="1" thickTop="1" thickBot="1">
      <c r="A16" s="21" t="s">
        <v>26</v>
      </c>
      <c r="B16" s="30">
        <f>B11-B15</f>
        <v>443400</v>
      </c>
      <c r="C16" s="21" t="s">
        <v>14</v>
      </c>
      <c r="D16" s="280">
        <v>0.28999999999999998</v>
      </c>
      <c r="E16" s="280"/>
    </row>
    <row r="17" spans="1:8" ht="20.100000000000001" customHeight="1" thickTop="1" thickBot="1">
      <c r="A17" s="21" t="s">
        <v>27</v>
      </c>
      <c r="B17" s="31">
        <v>137</v>
      </c>
      <c r="C17" s="21" t="s">
        <v>15</v>
      </c>
      <c r="D17" s="280">
        <v>0.13</v>
      </c>
      <c r="E17" s="280"/>
    </row>
    <row r="18" spans="1:8" ht="20.100000000000001" customHeight="1" thickTop="1" thickBot="1">
      <c r="A18" s="21" t="s">
        <v>24</v>
      </c>
      <c r="B18" s="30">
        <v>12352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>
        <v>0.01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52">
        <v>0</v>
      </c>
      <c r="E20" s="42"/>
    </row>
    <row r="21" spans="1:8" ht="20.100000000000001" customHeight="1" thickTop="1" thickBot="1">
      <c r="A21" s="29"/>
      <c r="B21" s="28"/>
      <c r="C21" s="21" t="s">
        <v>33</v>
      </c>
      <c r="D21" s="42">
        <v>0</v>
      </c>
      <c r="E21" s="42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 t="s">
        <v>58</v>
      </c>
      <c r="C24" s="22" t="s">
        <v>20</v>
      </c>
      <c r="D24" s="292"/>
      <c r="E24" s="293"/>
    </row>
    <row r="25" spans="1:8" s="5" customFormat="1" ht="20.100000000000001" customHeight="1" thickTop="1" thickBot="1">
      <c r="A25" s="22" t="s">
        <v>1</v>
      </c>
      <c r="B25" s="7" t="s">
        <v>59</v>
      </c>
      <c r="C25" s="22" t="s">
        <v>2</v>
      </c>
      <c r="D25" s="292" t="s">
        <v>68</v>
      </c>
      <c r="E25" s="297"/>
    </row>
    <row r="26" spans="1:8" s="5" customFormat="1" ht="20.100000000000001" customHeight="1" thickTop="1" thickBot="1">
      <c r="A26" s="22"/>
      <c r="B26" s="7"/>
      <c r="C26" s="22" t="s">
        <v>3</v>
      </c>
      <c r="D26" s="292" t="s">
        <v>69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 t="s">
        <v>70</v>
      </c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62</v>
      </c>
      <c r="B31" s="310"/>
      <c r="C31" s="311" t="s">
        <v>71</v>
      </c>
      <c r="D31" s="312"/>
    </row>
    <row r="32" spans="1:8" ht="53.25" customHeight="1" thickTop="1" thickBot="1">
      <c r="A32" s="294" t="s">
        <v>63</v>
      </c>
      <c r="B32" s="295"/>
      <c r="C32" s="294"/>
      <c r="D32" s="296"/>
    </row>
    <row r="33" spans="1:4" ht="20.100000000000001" customHeight="1" thickTop="1">
      <c r="A33" s="298"/>
      <c r="B33" s="299"/>
      <c r="C33" s="304"/>
      <c r="D33" s="305"/>
    </row>
    <row r="34" spans="1:4" ht="20.100000000000001" customHeight="1">
      <c r="A34" s="300"/>
      <c r="B34" s="301"/>
      <c r="C34" s="306"/>
      <c r="D34" s="307"/>
    </row>
    <row r="35" spans="1:4" ht="20.100000000000001" customHeight="1" thickBot="1">
      <c r="A35" s="302"/>
      <c r="B35" s="303"/>
      <c r="C35" s="308"/>
      <c r="D35" s="309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4" sqref="C34:D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71"/>
      <c r="B2" s="171"/>
      <c r="C2" s="282" t="s">
        <v>312</v>
      </c>
      <c r="D2" s="283"/>
      <c r="E2" s="284"/>
    </row>
    <row r="3" spans="1:6" ht="20.100000000000001" customHeight="1" thickTop="1" thickBot="1">
      <c r="A3" s="22" t="s">
        <v>28</v>
      </c>
      <c r="B3" s="16">
        <v>131162621</v>
      </c>
      <c r="C3" s="172"/>
      <c r="D3" s="173"/>
      <c r="E3" s="174"/>
    </row>
    <row r="4" spans="1:6" ht="20.100000000000001" customHeight="1" thickTop="1" thickBot="1">
      <c r="A4" s="24" t="s">
        <v>30</v>
      </c>
      <c r="B4" s="17">
        <f>B3+B11</f>
        <v>131950321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10500090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11287790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0.31354972222222222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804400</v>
      </c>
      <c r="C10" s="21" t="s">
        <v>10</v>
      </c>
      <c r="D10" s="280">
        <v>0.11</v>
      </c>
      <c r="E10" s="280"/>
    </row>
    <row r="11" spans="1:6" ht="20.100000000000001" customHeight="1" thickTop="1" thickBot="1">
      <c r="A11" s="21" t="s">
        <v>8</v>
      </c>
      <c r="B11" s="30">
        <v>787700</v>
      </c>
      <c r="C11" s="21" t="s">
        <v>11</v>
      </c>
      <c r="D11" s="280">
        <v>0.06</v>
      </c>
      <c r="E11" s="280"/>
    </row>
    <row r="12" spans="1:6" ht="20.100000000000001" customHeight="1" thickTop="1" thickBot="1">
      <c r="A12" s="21" t="s">
        <v>21</v>
      </c>
      <c r="B12" s="30">
        <v>509800</v>
      </c>
      <c r="C12" s="21" t="s">
        <v>1</v>
      </c>
      <c r="D12" s="280">
        <v>0.26</v>
      </c>
      <c r="E12" s="280"/>
    </row>
    <row r="13" spans="1:6" ht="20.100000000000001" customHeight="1" thickTop="1" thickBot="1">
      <c r="A13" s="21" t="s">
        <v>22</v>
      </c>
      <c r="B13" s="30">
        <f>B11-B12</f>
        <v>277900</v>
      </c>
      <c r="C13" s="21" t="s">
        <v>6</v>
      </c>
      <c r="D13" s="280">
        <v>0.06</v>
      </c>
      <c r="E13" s="280"/>
    </row>
    <row r="14" spans="1:6" ht="20.100000000000001" customHeight="1" thickTop="1" thickBot="1">
      <c r="A14" s="21" t="s">
        <v>25</v>
      </c>
      <c r="B14" s="30">
        <f>B10-B11</f>
        <v>16700</v>
      </c>
      <c r="C14" s="21" t="s">
        <v>279</v>
      </c>
      <c r="D14" s="280">
        <v>0.06</v>
      </c>
      <c r="E14" s="280"/>
    </row>
    <row r="15" spans="1:6" ht="20.100000000000001" customHeight="1" thickTop="1" thickBot="1">
      <c r="A15" s="21" t="s">
        <v>23</v>
      </c>
      <c r="B15" s="30">
        <v>642350</v>
      </c>
      <c r="C15" s="21" t="s">
        <v>13</v>
      </c>
      <c r="D15" s="280">
        <v>7.0000000000000007E-2</v>
      </c>
      <c r="E15" s="280"/>
    </row>
    <row r="16" spans="1:6" ht="20.100000000000001" customHeight="1" thickTop="1" thickBot="1">
      <c r="A16" s="21" t="s">
        <v>26</v>
      </c>
      <c r="B16" s="30">
        <f>B11-B15</f>
        <v>145350</v>
      </c>
      <c r="C16" s="21" t="s">
        <v>14</v>
      </c>
      <c r="D16" s="280">
        <v>0.25</v>
      </c>
      <c r="E16" s="280"/>
    </row>
    <row r="17" spans="1:8" ht="20.100000000000001" customHeight="1" thickTop="1" thickBot="1">
      <c r="A17" s="21" t="s">
        <v>27</v>
      </c>
      <c r="B17" s="31">
        <v>64</v>
      </c>
      <c r="C17" s="21" t="s">
        <v>15</v>
      </c>
      <c r="D17" s="280">
        <v>0.09</v>
      </c>
      <c r="E17" s="280"/>
    </row>
    <row r="18" spans="1:8" ht="20.100000000000001" customHeight="1" thickTop="1" thickBot="1">
      <c r="A18" s="21" t="s">
        <v>24</v>
      </c>
      <c r="B18" s="30">
        <v>12568</v>
      </c>
      <c r="C18" s="21" t="s">
        <v>16</v>
      </c>
      <c r="D18" s="280">
        <v>0.01</v>
      </c>
      <c r="E18" s="280"/>
    </row>
    <row r="19" spans="1:8" ht="20.100000000000001" customHeight="1" thickTop="1" thickBot="1">
      <c r="A19" s="21" t="s">
        <v>239</v>
      </c>
      <c r="B19" s="138">
        <f>48/256</f>
        <v>0.1875</v>
      </c>
      <c r="C19" s="21" t="s">
        <v>12</v>
      </c>
      <c r="D19" s="280">
        <v>0.01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70" t="s">
        <v>18</v>
      </c>
      <c r="E20" s="170"/>
    </row>
    <row r="21" spans="1:8" ht="20.100000000000001" customHeight="1" thickTop="1" thickBot="1">
      <c r="A21" s="29"/>
      <c r="B21" s="28"/>
      <c r="C21" s="21" t="s">
        <v>187</v>
      </c>
      <c r="D21" s="170" t="s">
        <v>18</v>
      </c>
      <c r="E21" s="170"/>
    </row>
    <row r="22" spans="1:8" ht="20.100000000000001" customHeight="1" thickTop="1" thickBot="1">
      <c r="A22" s="29"/>
      <c r="B22" s="28"/>
      <c r="C22" s="21" t="s">
        <v>17</v>
      </c>
      <c r="D22" s="170" t="s">
        <v>18</v>
      </c>
      <c r="E22" s="170"/>
    </row>
    <row r="23" spans="1:8" ht="20.100000000000001" customHeight="1" thickTop="1" thickBot="1">
      <c r="A23" s="29"/>
      <c r="B23" s="28"/>
      <c r="C23" s="21" t="s">
        <v>33</v>
      </c>
      <c r="D23" s="170" t="s">
        <v>18</v>
      </c>
      <c r="E23" s="170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46</v>
      </c>
      <c r="C26" s="22" t="s">
        <v>20</v>
      </c>
      <c r="D26" s="292" t="s">
        <v>314</v>
      </c>
      <c r="E26" s="293"/>
    </row>
    <row r="27" spans="1:8" s="5" customFormat="1" ht="20.100000000000001" customHeight="1" thickTop="1" thickBot="1">
      <c r="A27" s="22" t="s">
        <v>1</v>
      </c>
      <c r="B27" s="7" t="s">
        <v>102</v>
      </c>
      <c r="C27" s="22" t="s">
        <v>2</v>
      </c>
      <c r="D27" s="292" t="s">
        <v>315</v>
      </c>
      <c r="E27" s="297"/>
    </row>
    <row r="28" spans="1:8" s="5" customFormat="1" ht="20.100000000000001" customHeight="1" thickTop="1" thickBot="1">
      <c r="A28" s="22"/>
      <c r="B28" s="7" t="s">
        <v>249</v>
      </c>
      <c r="C28" s="22" t="s">
        <v>3</v>
      </c>
      <c r="D28" s="292" t="s">
        <v>316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317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305</v>
      </c>
      <c r="B33" s="295"/>
      <c r="C33" s="311" t="s">
        <v>318</v>
      </c>
      <c r="D33" s="312"/>
    </row>
    <row r="34" spans="1:4" ht="53.25" customHeight="1" thickTop="1" thickBot="1">
      <c r="A34" s="294"/>
      <c r="B34" s="295"/>
      <c r="C34" s="294"/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4" sqref="C34:D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76"/>
      <c r="B2" s="176"/>
      <c r="C2" s="282" t="s">
        <v>319</v>
      </c>
      <c r="D2" s="283"/>
      <c r="E2" s="284"/>
    </row>
    <row r="3" spans="1:6" ht="20.100000000000001" customHeight="1" thickTop="1" thickBot="1">
      <c r="A3" s="22" t="s">
        <v>28</v>
      </c>
      <c r="B3" s="16">
        <v>131950321</v>
      </c>
      <c r="C3" s="177"/>
      <c r="D3" s="178"/>
      <c r="E3" s="179"/>
    </row>
    <row r="4" spans="1:6" ht="20.100000000000001" customHeight="1" thickTop="1" thickBot="1">
      <c r="A4" s="24" t="s">
        <v>30</v>
      </c>
      <c r="B4" s="17">
        <f>B3+B11</f>
        <v>132849861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11287790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12187330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0.33853694444444443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901500</v>
      </c>
      <c r="C10" s="21" t="s">
        <v>10</v>
      </c>
      <c r="D10" s="280">
        <v>0.08</v>
      </c>
      <c r="E10" s="280"/>
    </row>
    <row r="11" spans="1:6" ht="20.100000000000001" customHeight="1" thickTop="1" thickBot="1">
      <c r="A11" s="21" t="s">
        <v>8</v>
      </c>
      <c r="B11" s="30">
        <v>899540</v>
      </c>
      <c r="C11" s="21" t="s">
        <v>11</v>
      </c>
      <c r="D11" s="280">
        <v>0.06</v>
      </c>
      <c r="E11" s="280"/>
    </row>
    <row r="12" spans="1:6" ht="20.100000000000001" customHeight="1" thickTop="1" thickBot="1">
      <c r="A12" s="21" t="s">
        <v>21</v>
      </c>
      <c r="B12" s="30">
        <v>744940</v>
      </c>
      <c r="C12" s="21" t="s">
        <v>1</v>
      </c>
      <c r="D12" s="280">
        <v>0.2</v>
      </c>
      <c r="E12" s="280"/>
    </row>
    <row r="13" spans="1:6" ht="20.100000000000001" customHeight="1" thickTop="1" thickBot="1">
      <c r="A13" s="21" t="s">
        <v>22</v>
      </c>
      <c r="B13" s="30">
        <f>B11-B12</f>
        <v>154600</v>
      </c>
      <c r="C13" s="21" t="s">
        <v>6</v>
      </c>
      <c r="D13" s="280">
        <v>0.06</v>
      </c>
      <c r="E13" s="280"/>
    </row>
    <row r="14" spans="1:6" ht="20.100000000000001" customHeight="1" thickTop="1" thickBot="1">
      <c r="A14" s="21" t="s">
        <v>25</v>
      </c>
      <c r="B14" s="30">
        <f>B10-B11</f>
        <v>1960</v>
      </c>
      <c r="C14" s="21" t="s">
        <v>279</v>
      </c>
      <c r="D14" s="280">
        <v>0.1</v>
      </c>
      <c r="E14" s="280"/>
    </row>
    <row r="15" spans="1:6" ht="20.100000000000001" customHeight="1" thickTop="1" thickBot="1">
      <c r="A15" s="21" t="s">
        <v>23</v>
      </c>
      <c r="B15" s="30">
        <v>672440</v>
      </c>
      <c r="C15" s="21" t="s">
        <v>13</v>
      </c>
      <c r="D15" s="280">
        <v>0.14000000000000001</v>
      </c>
      <c r="E15" s="280"/>
    </row>
    <row r="16" spans="1:6" ht="20.100000000000001" customHeight="1" thickTop="1" thickBot="1">
      <c r="A16" s="21" t="s">
        <v>26</v>
      </c>
      <c r="B16" s="30">
        <f>B11-B15</f>
        <v>227100</v>
      </c>
      <c r="C16" s="21" t="s">
        <v>14</v>
      </c>
      <c r="D16" s="280">
        <v>0.27</v>
      </c>
      <c r="E16" s="280"/>
    </row>
    <row r="17" spans="1:8" ht="20.100000000000001" customHeight="1" thickTop="1" thickBot="1">
      <c r="A17" s="21" t="s">
        <v>27</v>
      </c>
      <c r="B17" s="31">
        <v>65</v>
      </c>
      <c r="C17" s="21" t="s">
        <v>15</v>
      </c>
      <c r="D17" s="280">
        <v>7.0000000000000007E-2</v>
      </c>
      <c r="E17" s="280"/>
    </row>
    <row r="18" spans="1:8" ht="20.100000000000001" customHeight="1" thickTop="1" thickBot="1">
      <c r="A18" s="21" t="s">
        <v>24</v>
      </c>
      <c r="B18" s="30">
        <v>13869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 t="s">
        <v>239</v>
      </c>
      <c r="B19" s="138">
        <f>50/254</f>
        <v>0.19685039370078741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75" t="s">
        <v>18</v>
      </c>
      <c r="E20" s="175"/>
    </row>
    <row r="21" spans="1:8" ht="20.100000000000001" customHeight="1" thickTop="1" thickBot="1">
      <c r="A21" s="29"/>
      <c r="B21" s="28"/>
      <c r="C21" s="21" t="s">
        <v>187</v>
      </c>
      <c r="D21" s="175" t="s">
        <v>18</v>
      </c>
      <c r="E21" s="175"/>
    </row>
    <row r="22" spans="1:8" ht="20.100000000000001" customHeight="1" thickTop="1" thickBot="1">
      <c r="A22" s="29"/>
      <c r="B22" s="28"/>
      <c r="C22" s="21" t="s">
        <v>17</v>
      </c>
      <c r="D22" s="175" t="s">
        <v>18</v>
      </c>
      <c r="E22" s="175"/>
    </row>
    <row r="23" spans="1:8" ht="20.100000000000001" customHeight="1" thickTop="1" thickBot="1">
      <c r="A23" s="29"/>
      <c r="B23" s="28"/>
      <c r="C23" s="21" t="s">
        <v>33</v>
      </c>
      <c r="D23" s="175" t="s">
        <v>18</v>
      </c>
      <c r="E23" s="175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46</v>
      </c>
      <c r="C26" s="22" t="s">
        <v>20</v>
      </c>
      <c r="D26" s="292" t="s">
        <v>320</v>
      </c>
      <c r="E26" s="293"/>
    </row>
    <row r="27" spans="1:8" s="5" customFormat="1" ht="20.100000000000001" customHeight="1" thickTop="1" thickBot="1">
      <c r="A27" s="22" t="s">
        <v>1</v>
      </c>
      <c r="B27" s="7" t="s">
        <v>235</v>
      </c>
      <c r="C27" s="22" t="s">
        <v>2</v>
      </c>
      <c r="D27" s="292" t="s">
        <v>321</v>
      </c>
      <c r="E27" s="297"/>
    </row>
    <row r="28" spans="1:8" s="5" customFormat="1" ht="20.100000000000001" customHeight="1" thickTop="1" thickBot="1">
      <c r="A28" s="22"/>
      <c r="B28" s="7" t="s">
        <v>306</v>
      </c>
      <c r="C28" s="22" t="s">
        <v>3</v>
      </c>
      <c r="D28" s="292" t="s">
        <v>322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/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307</v>
      </c>
      <c r="B33" s="295"/>
      <c r="C33" s="311" t="s">
        <v>323</v>
      </c>
      <c r="D33" s="312"/>
    </row>
    <row r="34" spans="1:4" ht="53.25" customHeight="1" thickTop="1" thickBot="1">
      <c r="A34" s="294" t="s">
        <v>308</v>
      </c>
      <c r="B34" s="295"/>
      <c r="C34" s="294"/>
      <c r="D34" s="313"/>
    </row>
    <row r="35" spans="1:4" ht="20.100000000000001" customHeight="1" thickTop="1">
      <c r="A35" s="332" t="s">
        <v>309</v>
      </c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I33" sqref="I33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81"/>
      <c r="B2" s="181"/>
      <c r="C2" s="282" t="s">
        <v>327</v>
      </c>
      <c r="D2" s="283"/>
      <c r="E2" s="284"/>
    </row>
    <row r="3" spans="1:6" ht="20.100000000000001" customHeight="1" thickTop="1" thickBot="1">
      <c r="A3" s="22" t="s">
        <v>28</v>
      </c>
      <c r="B3" s="16">
        <v>132849861</v>
      </c>
      <c r="C3" s="182"/>
      <c r="D3" s="183"/>
      <c r="E3" s="184"/>
    </row>
    <row r="4" spans="1:6" ht="20.100000000000001" customHeight="1" thickTop="1" thickBot="1">
      <c r="A4" s="24" t="s">
        <v>30</v>
      </c>
      <c r="B4" s="17">
        <f>B3+B11</f>
        <v>133853011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12187330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13190480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0.36640222222222224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1079300</v>
      </c>
      <c r="C10" s="21" t="s">
        <v>10</v>
      </c>
      <c r="D10" s="280">
        <v>0.05</v>
      </c>
      <c r="E10" s="280"/>
    </row>
    <row r="11" spans="1:6" ht="20.100000000000001" customHeight="1" thickTop="1" thickBot="1">
      <c r="A11" s="21" t="s">
        <v>8</v>
      </c>
      <c r="B11" s="30">
        <v>1003150</v>
      </c>
      <c r="C11" s="21" t="s">
        <v>11</v>
      </c>
      <c r="D11" s="280">
        <v>7.0000000000000007E-2</v>
      </c>
      <c r="E11" s="280"/>
    </row>
    <row r="12" spans="1:6" ht="20.100000000000001" customHeight="1" thickTop="1" thickBot="1">
      <c r="A12" s="21" t="s">
        <v>21</v>
      </c>
      <c r="B12" s="30">
        <v>556800</v>
      </c>
      <c r="C12" s="21" t="s">
        <v>1</v>
      </c>
      <c r="D12" s="280">
        <v>0.28999999999999998</v>
      </c>
      <c r="E12" s="280"/>
    </row>
    <row r="13" spans="1:6" ht="20.100000000000001" customHeight="1" thickTop="1" thickBot="1">
      <c r="A13" s="21" t="s">
        <v>22</v>
      </c>
      <c r="B13" s="30">
        <f>B11-B12</f>
        <v>446350</v>
      </c>
      <c r="C13" s="21" t="s">
        <v>6</v>
      </c>
      <c r="D13" s="280">
        <v>0.05</v>
      </c>
      <c r="E13" s="280"/>
    </row>
    <row r="14" spans="1:6" ht="20.100000000000001" customHeight="1" thickTop="1" thickBot="1">
      <c r="A14" s="21" t="s">
        <v>25</v>
      </c>
      <c r="B14" s="30">
        <f>B10-B11</f>
        <v>76150</v>
      </c>
      <c r="C14" s="21" t="s">
        <v>279</v>
      </c>
      <c r="D14" s="280">
        <v>0.02</v>
      </c>
      <c r="E14" s="280"/>
    </row>
    <row r="15" spans="1:6" ht="20.100000000000001" customHeight="1" thickTop="1" thickBot="1">
      <c r="A15" s="21" t="s">
        <v>23</v>
      </c>
      <c r="B15" s="30">
        <v>561200</v>
      </c>
      <c r="C15" s="21" t="s">
        <v>13</v>
      </c>
      <c r="D15" s="280">
        <v>7.0000000000000007E-2</v>
      </c>
      <c r="E15" s="280"/>
    </row>
    <row r="16" spans="1:6" ht="20.100000000000001" customHeight="1" thickTop="1" thickBot="1">
      <c r="A16" s="21" t="s">
        <v>26</v>
      </c>
      <c r="B16" s="30">
        <f>B11-B15</f>
        <v>441950</v>
      </c>
      <c r="C16" s="21" t="s">
        <v>14</v>
      </c>
      <c r="D16" s="280">
        <v>0.19</v>
      </c>
      <c r="E16" s="280"/>
    </row>
    <row r="17" spans="1:8" ht="20.100000000000001" customHeight="1" thickTop="1" thickBot="1">
      <c r="A17" s="21" t="s">
        <v>27</v>
      </c>
      <c r="B17" s="31">
        <v>69</v>
      </c>
      <c r="C17" s="21" t="s">
        <v>15</v>
      </c>
      <c r="D17" s="280">
        <v>7.0000000000000007E-2</v>
      </c>
      <c r="E17" s="280"/>
    </row>
    <row r="18" spans="1:8" ht="20.100000000000001" customHeight="1" thickTop="1" thickBot="1">
      <c r="A18" s="21" t="s">
        <v>24</v>
      </c>
      <c r="B18" s="30">
        <v>15642</v>
      </c>
      <c r="C18" s="21" t="s">
        <v>16</v>
      </c>
      <c r="D18" s="280" t="s">
        <v>18</v>
      </c>
      <c r="E18" s="280"/>
    </row>
    <row r="19" spans="1:8" ht="20.100000000000001" customHeight="1" thickTop="1" thickBot="1">
      <c r="A19" s="21" t="s">
        <v>239</v>
      </c>
      <c r="B19" s="138">
        <f>27/303</f>
        <v>8.9108910891089105E-2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80" t="s">
        <v>18</v>
      </c>
      <c r="E20" s="180"/>
    </row>
    <row r="21" spans="1:8" ht="20.100000000000001" customHeight="1" thickTop="1" thickBot="1">
      <c r="A21" s="29"/>
      <c r="B21" s="28"/>
      <c r="C21" s="21" t="s">
        <v>187</v>
      </c>
      <c r="D21" s="180" t="s">
        <v>18</v>
      </c>
      <c r="E21" s="180"/>
    </row>
    <row r="22" spans="1:8" ht="20.100000000000001" customHeight="1" thickTop="1" thickBot="1">
      <c r="A22" s="29"/>
      <c r="B22" s="28"/>
      <c r="C22" s="21" t="s">
        <v>17</v>
      </c>
      <c r="D22" s="180" t="s">
        <v>18</v>
      </c>
      <c r="E22" s="180"/>
    </row>
    <row r="23" spans="1:8" ht="20.100000000000001" customHeight="1" thickTop="1" thickBot="1">
      <c r="A23" s="29"/>
      <c r="B23" s="28"/>
      <c r="C23" s="21" t="s">
        <v>33</v>
      </c>
      <c r="D23" s="180">
        <v>0.19</v>
      </c>
      <c r="E23" s="180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58</v>
      </c>
      <c r="C26" s="22" t="s">
        <v>20</v>
      </c>
      <c r="D26" s="292" t="s">
        <v>328</v>
      </c>
      <c r="E26" s="293"/>
    </row>
    <row r="27" spans="1:8" s="5" customFormat="1" ht="20.100000000000001" customHeight="1" thickTop="1" thickBot="1">
      <c r="A27" s="22" t="s">
        <v>1</v>
      </c>
      <c r="B27" s="7" t="s">
        <v>235</v>
      </c>
      <c r="C27" s="22" t="s">
        <v>2</v>
      </c>
      <c r="D27" s="292" t="s">
        <v>329</v>
      </c>
      <c r="E27" s="297"/>
    </row>
    <row r="28" spans="1:8" s="5" customFormat="1" ht="20.100000000000001" customHeight="1" thickTop="1" thickBot="1">
      <c r="A28" s="22"/>
      <c r="B28" s="7" t="s">
        <v>271</v>
      </c>
      <c r="C28" s="22" t="s">
        <v>3</v>
      </c>
      <c r="D28" s="292" t="s">
        <v>330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331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41.25" customHeight="1" thickTop="1" thickBot="1">
      <c r="A33" s="294" t="s">
        <v>310</v>
      </c>
      <c r="B33" s="295"/>
      <c r="C33" s="311" t="s">
        <v>332</v>
      </c>
      <c r="D33" s="312"/>
    </row>
    <row r="34" spans="1:4" ht="53.25" customHeight="1" thickTop="1" thickBot="1">
      <c r="A34" s="294" t="s">
        <v>311</v>
      </c>
      <c r="B34" s="295"/>
      <c r="C34" s="294" t="s">
        <v>333</v>
      </c>
      <c r="D34" s="313"/>
    </row>
    <row r="35" spans="1:4" ht="20.100000000000001" customHeight="1" thickTop="1">
      <c r="A35" s="332" t="s">
        <v>313</v>
      </c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5" sqref="C35:D37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86"/>
      <c r="B2" s="186"/>
      <c r="C2" s="282" t="s">
        <v>334</v>
      </c>
      <c r="D2" s="283"/>
      <c r="E2" s="284"/>
    </row>
    <row r="3" spans="1:6" ht="20.100000000000001" customHeight="1" thickTop="1" thickBot="1">
      <c r="A3" s="22" t="s">
        <v>28</v>
      </c>
      <c r="B3" s="16">
        <v>133853011</v>
      </c>
      <c r="C3" s="187"/>
      <c r="D3" s="188"/>
      <c r="E3" s="189"/>
    </row>
    <row r="4" spans="1:6" ht="20.100000000000001" customHeight="1" thickTop="1" thickBot="1">
      <c r="A4" s="24" t="s">
        <v>30</v>
      </c>
      <c r="B4" s="17">
        <f>B3+B11</f>
        <v>134679661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13190480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14017130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0.38936472222222224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858900</v>
      </c>
      <c r="C10" s="21" t="s">
        <v>10</v>
      </c>
      <c r="D10" s="280">
        <v>0.05</v>
      </c>
      <c r="E10" s="280"/>
    </row>
    <row r="11" spans="1:6" ht="20.100000000000001" customHeight="1" thickTop="1" thickBot="1">
      <c r="A11" s="21" t="s">
        <v>8</v>
      </c>
      <c r="B11" s="30">
        <v>826650</v>
      </c>
      <c r="C11" s="21" t="s">
        <v>11</v>
      </c>
      <c r="D11" s="280">
        <v>0.06</v>
      </c>
      <c r="E11" s="280"/>
    </row>
    <row r="12" spans="1:6" ht="20.100000000000001" customHeight="1" thickTop="1" thickBot="1">
      <c r="A12" s="21" t="s">
        <v>21</v>
      </c>
      <c r="B12" s="30">
        <v>650800</v>
      </c>
      <c r="C12" s="21" t="s">
        <v>1</v>
      </c>
      <c r="D12" s="280">
        <v>0.28999999999999998</v>
      </c>
      <c r="E12" s="280"/>
    </row>
    <row r="13" spans="1:6" ht="20.100000000000001" customHeight="1" thickTop="1" thickBot="1">
      <c r="A13" s="21" t="s">
        <v>22</v>
      </c>
      <c r="B13" s="30">
        <f>B11-B12</f>
        <v>175850</v>
      </c>
      <c r="C13" s="21" t="s">
        <v>6</v>
      </c>
      <c r="D13" s="280">
        <v>0.03</v>
      </c>
      <c r="E13" s="280"/>
    </row>
    <row r="14" spans="1:6" ht="20.100000000000001" customHeight="1" thickTop="1" thickBot="1">
      <c r="A14" s="21" t="s">
        <v>25</v>
      </c>
      <c r="B14" s="30">
        <f>B10-B11</f>
        <v>32250</v>
      </c>
      <c r="C14" s="21" t="s">
        <v>279</v>
      </c>
      <c r="D14" s="280">
        <v>0.06</v>
      </c>
      <c r="E14" s="280"/>
    </row>
    <row r="15" spans="1:6" ht="20.100000000000001" customHeight="1" thickTop="1" thickBot="1">
      <c r="A15" s="21" t="s">
        <v>23</v>
      </c>
      <c r="B15" s="30">
        <v>545800</v>
      </c>
      <c r="C15" s="21" t="s">
        <v>13</v>
      </c>
      <c r="D15" s="280">
        <v>0.16</v>
      </c>
      <c r="E15" s="280"/>
    </row>
    <row r="16" spans="1:6" ht="20.100000000000001" customHeight="1" thickTop="1" thickBot="1">
      <c r="A16" s="21" t="s">
        <v>26</v>
      </c>
      <c r="B16" s="30">
        <f>B11-B15</f>
        <v>280850</v>
      </c>
      <c r="C16" s="21" t="s">
        <v>14</v>
      </c>
      <c r="D16" s="280">
        <v>0.23</v>
      </c>
      <c r="E16" s="280"/>
    </row>
    <row r="17" spans="1:8" ht="20.100000000000001" customHeight="1" thickTop="1" thickBot="1">
      <c r="A17" s="21" t="s">
        <v>27</v>
      </c>
      <c r="B17" s="31">
        <v>61</v>
      </c>
      <c r="C17" s="21" t="s">
        <v>15</v>
      </c>
      <c r="D17" s="280">
        <v>0.1</v>
      </c>
      <c r="E17" s="280"/>
    </row>
    <row r="18" spans="1:8" ht="20.100000000000001" customHeight="1" thickTop="1" thickBot="1">
      <c r="A18" s="21" t="s">
        <v>24</v>
      </c>
      <c r="B18" s="30">
        <v>14080</v>
      </c>
      <c r="C18" s="21" t="s">
        <v>16</v>
      </c>
      <c r="D18" s="280">
        <v>0.01</v>
      </c>
      <c r="E18" s="280"/>
    </row>
    <row r="19" spans="1:8" ht="20.100000000000001" customHeight="1" thickTop="1" thickBot="1">
      <c r="A19" s="21" t="s">
        <v>239</v>
      </c>
      <c r="B19" s="138">
        <f>37/270</f>
        <v>0.13703703703703704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85" t="s">
        <v>18</v>
      </c>
      <c r="E20" s="185"/>
    </row>
    <row r="21" spans="1:8" ht="20.100000000000001" customHeight="1" thickTop="1" thickBot="1">
      <c r="A21" s="29"/>
      <c r="B21" s="28"/>
      <c r="C21" s="21" t="s">
        <v>187</v>
      </c>
      <c r="D21" s="185" t="s">
        <v>18</v>
      </c>
      <c r="E21" s="185"/>
    </row>
    <row r="22" spans="1:8" ht="20.100000000000001" customHeight="1" thickTop="1" thickBot="1">
      <c r="A22" s="29"/>
      <c r="B22" s="28"/>
      <c r="C22" s="21" t="s">
        <v>283</v>
      </c>
      <c r="D22" s="185" t="s">
        <v>18</v>
      </c>
      <c r="E22" s="185"/>
    </row>
    <row r="23" spans="1:8" ht="20.100000000000001" customHeight="1" thickTop="1" thickBot="1">
      <c r="A23" s="29"/>
      <c r="B23" s="28"/>
      <c r="C23" s="21" t="s">
        <v>33</v>
      </c>
      <c r="D23" s="185" t="s">
        <v>18</v>
      </c>
      <c r="E23" s="185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83</v>
      </c>
      <c r="C26" s="22" t="s">
        <v>20</v>
      </c>
      <c r="D26" s="292" t="s">
        <v>336</v>
      </c>
      <c r="E26" s="293"/>
    </row>
    <row r="27" spans="1:8" s="5" customFormat="1" ht="20.100000000000001" customHeight="1" thickTop="1" thickBot="1">
      <c r="A27" s="22" t="s">
        <v>1</v>
      </c>
      <c r="B27" s="7" t="s">
        <v>324</v>
      </c>
      <c r="C27" s="22" t="s">
        <v>2</v>
      </c>
      <c r="D27" s="292" t="s">
        <v>335</v>
      </c>
      <c r="E27" s="297"/>
    </row>
    <row r="28" spans="1:8" s="5" customFormat="1" ht="20.100000000000001" customHeight="1" thickTop="1" thickBot="1">
      <c r="A28" s="22"/>
      <c r="B28" s="7" t="s">
        <v>325</v>
      </c>
      <c r="C28" s="22" t="s">
        <v>3</v>
      </c>
      <c r="D28" s="292" t="s">
        <v>337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338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326</v>
      </c>
      <c r="B33" s="295"/>
      <c r="C33" s="311" t="s">
        <v>339</v>
      </c>
      <c r="D33" s="312"/>
    </row>
    <row r="34" spans="1:4" ht="53.25" customHeight="1" thickTop="1" thickBot="1">
      <c r="A34" s="294"/>
      <c r="B34" s="295"/>
      <c r="C34" s="294" t="s">
        <v>360</v>
      </c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5" sqref="C35:D37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91"/>
      <c r="B2" s="191"/>
      <c r="C2" s="282" t="s">
        <v>342</v>
      </c>
      <c r="D2" s="283"/>
      <c r="E2" s="284"/>
    </row>
    <row r="3" spans="1:6" ht="20.100000000000001" customHeight="1" thickTop="1" thickBot="1">
      <c r="A3" s="22" t="s">
        <v>28</v>
      </c>
      <c r="B3" s="16">
        <v>134679661</v>
      </c>
      <c r="C3" s="192"/>
      <c r="D3" s="193"/>
      <c r="E3" s="194"/>
    </row>
    <row r="4" spans="1:6" ht="20.100000000000001" customHeight="1" thickTop="1" thickBot="1">
      <c r="A4" s="24" t="s">
        <v>30</v>
      </c>
      <c r="B4" s="17">
        <f>B3+B11</f>
        <v>135434911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14017130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14772380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0.4103438888888889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769200</v>
      </c>
      <c r="C10" s="21" t="s">
        <v>10</v>
      </c>
      <c r="D10" s="280">
        <v>0.06</v>
      </c>
      <c r="E10" s="280"/>
    </row>
    <row r="11" spans="1:6" ht="20.100000000000001" customHeight="1" thickTop="1" thickBot="1">
      <c r="A11" s="21" t="s">
        <v>8</v>
      </c>
      <c r="B11" s="30">
        <v>755250</v>
      </c>
      <c r="C11" s="21" t="s">
        <v>11</v>
      </c>
      <c r="D11" s="280">
        <v>0.16</v>
      </c>
      <c r="E11" s="280"/>
    </row>
    <row r="12" spans="1:6" ht="20.100000000000001" customHeight="1" thickTop="1" thickBot="1">
      <c r="A12" s="21" t="s">
        <v>21</v>
      </c>
      <c r="B12" s="30">
        <v>546600</v>
      </c>
      <c r="C12" s="21" t="s">
        <v>1</v>
      </c>
      <c r="D12" s="280">
        <v>0.33</v>
      </c>
      <c r="E12" s="280"/>
    </row>
    <row r="13" spans="1:6" ht="20.100000000000001" customHeight="1" thickTop="1" thickBot="1">
      <c r="A13" s="21" t="s">
        <v>22</v>
      </c>
      <c r="B13" s="30">
        <f>B11-B12</f>
        <v>208650</v>
      </c>
      <c r="C13" s="21" t="s">
        <v>6</v>
      </c>
      <c r="D13" s="280">
        <v>0.08</v>
      </c>
      <c r="E13" s="280"/>
    </row>
    <row r="14" spans="1:6" ht="20.100000000000001" customHeight="1" thickTop="1" thickBot="1">
      <c r="A14" s="21" t="s">
        <v>25</v>
      </c>
      <c r="B14" s="30">
        <f>B10-B11</f>
        <v>13950</v>
      </c>
      <c r="C14" s="21" t="s">
        <v>279</v>
      </c>
      <c r="D14" s="280">
        <v>7.0000000000000007E-2</v>
      </c>
      <c r="E14" s="280"/>
    </row>
    <row r="15" spans="1:6" ht="20.100000000000001" customHeight="1" thickTop="1" thickBot="1">
      <c r="A15" s="21" t="s">
        <v>23</v>
      </c>
      <c r="B15" s="30">
        <v>570000</v>
      </c>
      <c r="C15" s="21" t="s">
        <v>13</v>
      </c>
      <c r="D15" s="280">
        <v>0.05</v>
      </c>
      <c r="E15" s="280"/>
    </row>
    <row r="16" spans="1:6" ht="20.100000000000001" customHeight="1" thickTop="1" thickBot="1">
      <c r="A16" s="21" t="s">
        <v>26</v>
      </c>
      <c r="B16" s="30">
        <f>B11-B15</f>
        <v>185250</v>
      </c>
      <c r="C16" s="21" t="s">
        <v>14</v>
      </c>
      <c r="D16" s="280">
        <v>0.2</v>
      </c>
      <c r="E16" s="280"/>
    </row>
    <row r="17" spans="1:8" ht="20.100000000000001" customHeight="1" thickTop="1" thickBot="1">
      <c r="A17" s="21" t="s">
        <v>27</v>
      </c>
      <c r="B17" s="31">
        <v>50</v>
      </c>
      <c r="C17" s="21" t="s">
        <v>15</v>
      </c>
      <c r="D17" s="280">
        <v>0.05</v>
      </c>
      <c r="E17" s="280"/>
    </row>
    <row r="18" spans="1:8" ht="20.100000000000001" customHeight="1" thickTop="1" thickBot="1">
      <c r="A18" s="21" t="s">
        <v>24</v>
      </c>
      <c r="B18" s="30">
        <v>15384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 t="s">
        <v>239</v>
      </c>
      <c r="B19" s="138">
        <f>48/313</f>
        <v>0.15335463258785942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90" t="s">
        <v>18</v>
      </c>
      <c r="E20" s="190"/>
    </row>
    <row r="21" spans="1:8" ht="20.100000000000001" customHeight="1" thickTop="1" thickBot="1">
      <c r="A21" s="29"/>
      <c r="B21" s="28"/>
      <c r="C21" s="21" t="s">
        <v>187</v>
      </c>
      <c r="D21" s="190" t="s">
        <v>18</v>
      </c>
      <c r="E21" s="190"/>
    </row>
    <row r="22" spans="1:8" ht="20.100000000000001" customHeight="1" thickTop="1" thickBot="1">
      <c r="A22" s="29"/>
      <c r="B22" s="28"/>
      <c r="C22" s="21" t="s">
        <v>17</v>
      </c>
      <c r="D22" s="190" t="s">
        <v>18</v>
      </c>
      <c r="E22" s="190"/>
    </row>
    <row r="23" spans="1:8" ht="20.100000000000001" customHeight="1" thickTop="1" thickBot="1">
      <c r="A23" s="29"/>
      <c r="B23" s="28"/>
      <c r="C23" s="21" t="s">
        <v>33</v>
      </c>
      <c r="D23" s="190" t="s">
        <v>18</v>
      </c>
      <c r="E23" s="190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83</v>
      </c>
      <c r="C26" s="22" t="s">
        <v>20</v>
      </c>
      <c r="D26" s="292" t="s">
        <v>343</v>
      </c>
      <c r="E26" s="293"/>
    </row>
    <row r="27" spans="1:8" s="5" customFormat="1" ht="20.100000000000001" customHeight="1" thickTop="1" thickBot="1">
      <c r="A27" s="22" t="s">
        <v>1</v>
      </c>
      <c r="B27" s="7" t="s">
        <v>39</v>
      </c>
      <c r="C27" s="22" t="s">
        <v>2</v>
      </c>
      <c r="D27" s="292" t="s">
        <v>344</v>
      </c>
      <c r="E27" s="297"/>
    </row>
    <row r="28" spans="1:8" s="5" customFormat="1" ht="20.100000000000001" customHeight="1" thickTop="1" thickBot="1">
      <c r="A28" s="22"/>
      <c r="B28" s="7" t="s">
        <v>340</v>
      </c>
      <c r="C28" s="22" t="s">
        <v>3</v>
      </c>
      <c r="D28" s="292" t="s">
        <v>345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/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341</v>
      </c>
      <c r="B33" s="295"/>
      <c r="C33" s="311" t="s">
        <v>346</v>
      </c>
      <c r="D33" s="312"/>
    </row>
    <row r="34" spans="1:4" ht="53.25" customHeight="1" thickTop="1" thickBot="1">
      <c r="A34" s="294"/>
      <c r="B34" s="295"/>
      <c r="C34" s="294" t="s">
        <v>361</v>
      </c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A35" sqref="A35:B37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96"/>
      <c r="B2" s="196"/>
      <c r="C2" s="282" t="s">
        <v>347</v>
      </c>
      <c r="D2" s="283"/>
      <c r="E2" s="284"/>
    </row>
    <row r="3" spans="1:6" ht="20.100000000000001" customHeight="1" thickTop="1" thickBot="1">
      <c r="A3" s="22" t="s">
        <v>28</v>
      </c>
      <c r="B3" s="16">
        <v>135434911</v>
      </c>
      <c r="C3" s="197"/>
      <c r="D3" s="198"/>
      <c r="E3" s="199"/>
    </row>
    <row r="4" spans="1:6" ht="20.100000000000001" customHeight="1" thickTop="1" thickBot="1">
      <c r="A4" s="24" t="s">
        <v>30</v>
      </c>
      <c r="B4" s="17">
        <f>B3+B11</f>
        <v>137120221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14772380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16457690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0.45715805555555555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1725200</v>
      </c>
      <c r="C10" s="21" t="s">
        <v>10</v>
      </c>
      <c r="D10" s="280">
        <v>0.06</v>
      </c>
      <c r="E10" s="280"/>
    </row>
    <row r="11" spans="1:6" ht="20.100000000000001" customHeight="1" thickTop="1" thickBot="1">
      <c r="A11" s="21" t="s">
        <v>8</v>
      </c>
      <c r="B11" s="30">
        <v>1685310</v>
      </c>
      <c r="C11" s="21" t="s">
        <v>11</v>
      </c>
      <c r="D11" s="280">
        <v>7.0000000000000007E-2</v>
      </c>
      <c r="E11" s="280"/>
    </row>
    <row r="12" spans="1:6" ht="20.100000000000001" customHeight="1" thickTop="1" thickBot="1">
      <c r="A12" s="21" t="s">
        <v>21</v>
      </c>
      <c r="B12" s="30">
        <v>1180110</v>
      </c>
      <c r="C12" s="21" t="s">
        <v>1</v>
      </c>
      <c r="D12" s="280">
        <v>0.25</v>
      </c>
      <c r="E12" s="280"/>
    </row>
    <row r="13" spans="1:6" ht="20.100000000000001" customHeight="1" thickTop="1" thickBot="1">
      <c r="A13" s="21" t="s">
        <v>22</v>
      </c>
      <c r="B13" s="30">
        <f>B11-B12</f>
        <v>505200</v>
      </c>
      <c r="C13" s="21" t="s">
        <v>6</v>
      </c>
      <c r="D13" s="280">
        <v>0.02</v>
      </c>
      <c r="E13" s="280"/>
    </row>
    <row r="14" spans="1:6" ht="20.100000000000001" customHeight="1" thickTop="1" thickBot="1">
      <c r="A14" s="21" t="s">
        <v>25</v>
      </c>
      <c r="B14" s="30">
        <f>B10-B11</f>
        <v>39890</v>
      </c>
      <c r="C14" s="21" t="s">
        <v>279</v>
      </c>
      <c r="D14" s="280">
        <v>0.08</v>
      </c>
      <c r="E14" s="280"/>
    </row>
    <row r="15" spans="1:6" ht="20.100000000000001" customHeight="1" thickTop="1" thickBot="1">
      <c r="A15" s="21" t="s">
        <v>23</v>
      </c>
      <c r="B15" s="30">
        <v>1359460</v>
      </c>
      <c r="C15" s="21" t="s">
        <v>13</v>
      </c>
      <c r="D15" s="280">
        <v>7.0000000000000007E-2</v>
      </c>
      <c r="E15" s="280"/>
    </row>
    <row r="16" spans="1:6" ht="20.100000000000001" customHeight="1" thickTop="1" thickBot="1">
      <c r="A16" s="21" t="s">
        <v>26</v>
      </c>
      <c r="B16" s="30">
        <f>B11-B15</f>
        <v>325850</v>
      </c>
      <c r="C16" s="21" t="s">
        <v>14</v>
      </c>
      <c r="D16" s="280">
        <v>0.25</v>
      </c>
      <c r="E16" s="280"/>
    </row>
    <row r="17" spans="1:8" ht="20.100000000000001" customHeight="1" thickTop="1" thickBot="1">
      <c r="A17" s="21" t="s">
        <v>27</v>
      </c>
      <c r="B17" s="31">
        <v>133</v>
      </c>
      <c r="C17" s="21" t="s">
        <v>15</v>
      </c>
      <c r="D17" s="280">
        <v>0.19</v>
      </c>
      <c r="E17" s="280"/>
    </row>
    <row r="18" spans="1:8" ht="20.100000000000001" customHeight="1" thickTop="1" thickBot="1">
      <c r="A18" s="21" t="s">
        <v>24</v>
      </c>
      <c r="B18" s="30">
        <v>12971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 t="s">
        <v>239</v>
      </c>
      <c r="B19" s="138">
        <f>12/385</f>
        <v>3.1168831168831169E-2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95" t="s">
        <v>18</v>
      </c>
      <c r="E20" s="195"/>
    </row>
    <row r="21" spans="1:8" ht="20.100000000000001" customHeight="1" thickTop="1" thickBot="1">
      <c r="A21" s="29"/>
      <c r="B21" s="28"/>
      <c r="C21" s="21" t="s">
        <v>187</v>
      </c>
      <c r="D21" s="195" t="s">
        <v>18</v>
      </c>
      <c r="E21" s="195"/>
    </row>
    <row r="22" spans="1:8" ht="20.100000000000001" customHeight="1" thickTop="1" thickBot="1">
      <c r="A22" s="29"/>
      <c r="B22" s="28"/>
      <c r="C22" s="21" t="s">
        <v>17</v>
      </c>
      <c r="D22" s="195">
        <v>0.01</v>
      </c>
      <c r="E22" s="195"/>
    </row>
    <row r="23" spans="1:8" ht="20.100000000000001" customHeight="1" thickTop="1" thickBot="1">
      <c r="A23" s="29"/>
      <c r="B23" s="28"/>
      <c r="C23" s="21" t="s">
        <v>33</v>
      </c>
      <c r="D23" s="195" t="s">
        <v>18</v>
      </c>
      <c r="E23" s="195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60</v>
      </c>
      <c r="C26" s="22" t="s">
        <v>20</v>
      </c>
      <c r="D26" s="292" t="s">
        <v>350</v>
      </c>
      <c r="E26" s="293"/>
    </row>
    <row r="27" spans="1:8" s="5" customFormat="1" ht="20.100000000000001" customHeight="1" thickTop="1" thickBot="1">
      <c r="A27" s="22" t="s">
        <v>1</v>
      </c>
      <c r="B27" s="7" t="s">
        <v>235</v>
      </c>
      <c r="C27" s="22" t="s">
        <v>2</v>
      </c>
      <c r="D27" s="292" t="s">
        <v>351</v>
      </c>
      <c r="E27" s="297"/>
    </row>
    <row r="28" spans="1:8" s="5" customFormat="1" ht="20.100000000000001" customHeight="1" thickTop="1" thickBot="1">
      <c r="A28" s="22"/>
      <c r="B28" s="7" t="s">
        <v>236</v>
      </c>
      <c r="C28" s="22" t="s">
        <v>3</v>
      </c>
      <c r="D28" s="292" t="s">
        <v>352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353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45" customHeight="1" thickTop="1" thickBot="1">
      <c r="A33" s="294" t="s">
        <v>349</v>
      </c>
      <c r="B33" s="295"/>
      <c r="C33" s="311" t="s">
        <v>354</v>
      </c>
      <c r="D33" s="312"/>
    </row>
    <row r="34" spans="1:4" ht="53.25" customHeight="1" thickTop="1" thickBot="1">
      <c r="A34" s="294" t="s">
        <v>348</v>
      </c>
      <c r="B34" s="295"/>
      <c r="C34" s="294" t="s">
        <v>355</v>
      </c>
      <c r="D34" s="313"/>
    </row>
    <row r="35" spans="1:4" ht="20.100000000000001" customHeight="1" thickTop="1">
      <c r="A35" s="332" t="s">
        <v>357</v>
      </c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H37" sqref="H37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201"/>
      <c r="B2" s="201"/>
      <c r="C2" s="282" t="s">
        <v>359</v>
      </c>
      <c r="D2" s="283"/>
      <c r="E2" s="284"/>
    </row>
    <row r="3" spans="1:6" ht="20.100000000000001" customHeight="1" thickTop="1" thickBot="1">
      <c r="A3" s="22" t="s">
        <v>28</v>
      </c>
      <c r="B3" s="16">
        <v>137120221</v>
      </c>
      <c r="C3" s="202"/>
      <c r="D3" s="203"/>
      <c r="E3" s="204"/>
    </row>
    <row r="4" spans="1:6" ht="20.100000000000001" customHeight="1" thickTop="1" thickBot="1">
      <c r="A4" s="24" t="s">
        <v>30</v>
      </c>
      <c r="B4" s="17">
        <f>B3+B11</f>
        <v>138893031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16457690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18230500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0.50640277777777776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1808400</v>
      </c>
      <c r="C10" s="21" t="s">
        <v>10</v>
      </c>
      <c r="D10" s="280">
        <v>7.0000000000000007E-2</v>
      </c>
      <c r="E10" s="280"/>
    </row>
    <row r="11" spans="1:6" ht="20.100000000000001" customHeight="1" thickTop="1" thickBot="1">
      <c r="A11" s="21" t="s">
        <v>8</v>
      </c>
      <c r="B11" s="30">
        <v>1772810</v>
      </c>
      <c r="C11" s="21" t="s">
        <v>11</v>
      </c>
      <c r="D11" s="280">
        <v>7.0000000000000007E-2</v>
      </c>
      <c r="E11" s="280"/>
    </row>
    <row r="12" spans="1:6" ht="20.100000000000001" customHeight="1" thickTop="1" thickBot="1">
      <c r="A12" s="21" t="s">
        <v>21</v>
      </c>
      <c r="B12" s="30">
        <v>1214100</v>
      </c>
      <c r="C12" s="21" t="s">
        <v>1</v>
      </c>
      <c r="D12" s="280">
        <v>0.28999999999999998</v>
      </c>
      <c r="E12" s="280"/>
    </row>
    <row r="13" spans="1:6" ht="20.100000000000001" customHeight="1" thickTop="1" thickBot="1">
      <c r="A13" s="21" t="s">
        <v>22</v>
      </c>
      <c r="B13" s="30">
        <f>B11-B12</f>
        <v>558710</v>
      </c>
      <c r="C13" s="21" t="s">
        <v>6</v>
      </c>
      <c r="D13" s="280">
        <v>0.03</v>
      </c>
      <c r="E13" s="280"/>
    </row>
    <row r="14" spans="1:6" ht="20.100000000000001" customHeight="1" thickTop="1" thickBot="1">
      <c r="A14" s="21" t="s">
        <v>25</v>
      </c>
      <c r="B14" s="30">
        <f>B10-B11</f>
        <v>35590</v>
      </c>
      <c r="C14" s="21" t="s">
        <v>279</v>
      </c>
      <c r="D14" s="280">
        <v>0.08</v>
      </c>
      <c r="E14" s="280"/>
    </row>
    <row r="15" spans="1:6" ht="20.100000000000001" customHeight="1" thickTop="1" thickBot="1">
      <c r="A15" s="21" t="s">
        <v>23</v>
      </c>
      <c r="B15" s="30">
        <v>1422500</v>
      </c>
      <c r="C15" s="21" t="s">
        <v>13</v>
      </c>
      <c r="D15" s="280">
        <v>0.11</v>
      </c>
      <c r="E15" s="280"/>
    </row>
    <row r="16" spans="1:6" ht="20.100000000000001" customHeight="1" thickTop="1" thickBot="1">
      <c r="A16" s="21" t="s">
        <v>26</v>
      </c>
      <c r="B16" s="30">
        <f>B11-B15</f>
        <v>350310</v>
      </c>
      <c r="C16" s="21" t="s">
        <v>14</v>
      </c>
      <c r="D16" s="280">
        <v>0.18</v>
      </c>
      <c r="E16" s="280"/>
    </row>
    <row r="17" spans="1:8" ht="20.100000000000001" customHeight="1" thickTop="1" thickBot="1">
      <c r="A17" s="21" t="s">
        <v>27</v>
      </c>
      <c r="B17" s="31">
        <v>127</v>
      </c>
      <c r="C17" s="21" t="s">
        <v>15</v>
      </c>
      <c r="D17" s="280">
        <v>0.15</v>
      </c>
      <c r="E17" s="280"/>
    </row>
    <row r="18" spans="1:8" ht="20.100000000000001" customHeight="1" thickTop="1" thickBot="1">
      <c r="A18" s="21" t="s">
        <v>24</v>
      </c>
      <c r="B18" s="30">
        <v>14239</v>
      </c>
      <c r="C18" s="21" t="s">
        <v>16</v>
      </c>
      <c r="D18" s="280" t="s">
        <v>18</v>
      </c>
      <c r="E18" s="280"/>
    </row>
    <row r="19" spans="1:8" ht="20.100000000000001" customHeight="1" thickTop="1" thickBot="1">
      <c r="A19" s="21" t="s">
        <v>239</v>
      </c>
      <c r="B19" s="138">
        <f>0/530</f>
        <v>0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200" t="s">
        <v>18</v>
      </c>
      <c r="E20" s="200"/>
    </row>
    <row r="21" spans="1:8" ht="20.100000000000001" customHeight="1" thickTop="1" thickBot="1">
      <c r="A21" s="29"/>
      <c r="B21" s="28"/>
      <c r="C21" s="21" t="s">
        <v>187</v>
      </c>
      <c r="D21" s="200" t="s">
        <v>18</v>
      </c>
      <c r="E21" s="200"/>
    </row>
    <row r="22" spans="1:8" ht="20.100000000000001" customHeight="1" thickTop="1" thickBot="1">
      <c r="A22" s="29"/>
      <c r="B22" s="28"/>
      <c r="C22" s="21" t="s">
        <v>17</v>
      </c>
      <c r="D22" s="200">
        <v>0.01</v>
      </c>
      <c r="E22" s="200"/>
    </row>
    <row r="23" spans="1:8" ht="20.100000000000001" customHeight="1" thickTop="1" thickBot="1">
      <c r="A23" s="29"/>
      <c r="B23" s="28"/>
      <c r="C23" s="21" t="s">
        <v>33</v>
      </c>
      <c r="D23" s="200" t="s">
        <v>18</v>
      </c>
      <c r="E23" s="200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46</v>
      </c>
      <c r="C26" s="22" t="s">
        <v>20</v>
      </c>
      <c r="D26" s="292" t="s">
        <v>362</v>
      </c>
      <c r="E26" s="293"/>
    </row>
    <row r="27" spans="1:8" s="5" customFormat="1" ht="20.100000000000001" customHeight="1" thickTop="1" thickBot="1">
      <c r="A27" s="22" t="s">
        <v>1</v>
      </c>
      <c r="B27" s="7" t="s">
        <v>235</v>
      </c>
      <c r="C27" s="22" t="s">
        <v>2</v>
      </c>
      <c r="D27" s="292" t="s">
        <v>363</v>
      </c>
      <c r="E27" s="297"/>
    </row>
    <row r="28" spans="1:8" s="5" customFormat="1" ht="20.100000000000001" customHeight="1" thickTop="1" thickBot="1">
      <c r="A28" s="22"/>
      <c r="B28" s="7" t="s">
        <v>39</v>
      </c>
      <c r="C28" s="22" t="s">
        <v>3</v>
      </c>
      <c r="D28" s="292" t="s">
        <v>364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365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356</v>
      </c>
      <c r="B33" s="295"/>
      <c r="C33" s="311" t="s">
        <v>366</v>
      </c>
      <c r="D33" s="312"/>
    </row>
    <row r="34" spans="1:4" ht="53.25" customHeight="1" thickTop="1" thickBot="1">
      <c r="A34" s="294" t="s">
        <v>358</v>
      </c>
      <c r="B34" s="295"/>
      <c r="C34" s="294" t="s">
        <v>367</v>
      </c>
      <c r="D34" s="313"/>
    </row>
    <row r="35" spans="1:4" ht="20.100000000000001" customHeight="1" thickTop="1">
      <c r="A35" s="332"/>
      <c r="B35" s="333"/>
      <c r="C35" s="314" t="s">
        <v>368</v>
      </c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I34" sqref="I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206"/>
      <c r="B2" s="206"/>
      <c r="C2" s="282" t="s">
        <v>372</v>
      </c>
      <c r="D2" s="283"/>
      <c r="E2" s="284"/>
    </row>
    <row r="3" spans="1:6" ht="20.100000000000001" customHeight="1" thickTop="1" thickBot="1">
      <c r="A3" s="22" t="s">
        <v>28</v>
      </c>
      <c r="B3" s="16">
        <v>138893031</v>
      </c>
      <c r="C3" s="207"/>
      <c r="D3" s="208"/>
      <c r="E3" s="209"/>
    </row>
    <row r="4" spans="1:6" ht="20.100000000000001" customHeight="1" thickTop="1" thickBot="1">
      <c r="A4" s="24" t="s">
        <v>30</v>
      </c>
      <c r="B4" s="17">
        <f>B3+B11</f>
        <v>139681881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18230500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19019350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0.52831527777777776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794800</v>
      </c>
      <c r="C10" s="21" t="s">
        <v>10</v>
      </c>
      <c r="D10" s="280">
        <v>7.0000000000000007E-2</v>
      </c>
      <c r="E10" s="280"/>
    </row>
    <row r="11" spans="1:6" ht="20.100000000000001" customHeight="1" thickTop="1" thickBot="1">
      <c r="A11" s="21" t="s">
        <v>8</v>
      </c>
      <c r="B11" s="30">
        <v>788850</v>
      </c>
      <c r="C11" s="21" t="s">
        <v>11</v>
      </c>
      <c r="D11" s="280">
        <v>0.04</v>
      </c>
      <c r="E11" s="280"/>
    </row>
    <row r="12" spans="1:6" ht="20.100000000000001" customHeight="1" thickTop="1" thickBot="1">
      <c r="A12" s="21" t="s">
        <v>21</v>
      </c>
      <c r="B12" s="30">
        <v>552700</v>
      </c>
      <c r="C12" s="21" t="s">
        <v>1</v>
      </c>
      <c r="D12" s="280">
        <v>0.3</v>
      </c>
      <c r="E12" s="280"/>
    </row>
    <row r="13" spans="1:6" ht="20.100000000000001" customHeight="1" thickTop="1" thickBot="1">
      <c r="A13" s="21" t="s">
        <v>22</v>
      </c>
      <c r="B13" s="30">
        <f>B11-B12</f>
        <v>236150</v>
      </c>
      <c r="C13" s="21" t="s">
        <v>6</v>
      </c>
      <c r="D13" s="280">
        <v>0.03</v>
      </c>
      <c r="E13" s="280"/>
    </row>
    <row r="14" spans="1:6" ht="20.100000000000001" customHeight="1" thickTop="1" thickBot="1">
      <c r="A14" s="21" t="s">
        <v>25</v>
      </c>
      <c r="B14" s="30">
        <f>B10-B11</f>
        <v>5950</v>
      </c>
      <c r="C14" s="21" t="s">
        <v>279</v>
      </c>
      <c r="D14" s="280">
        <v>0.09</v>
      </c>
      <c r="E14" s="280"/>
    </row>
    <row r="15" spans="1:6" ht="20.100000000000001" customHeight="1" thickTop="1" thickBot="1">
      <c r="A15" s="21" t="s">
        <v>23</v>
      </c>
      <c r="B15" s="30">
        <v>474800</v>
      </c>
      <c r="C15" s="21" t="s">
        <v>13</v>
      </c>
      <c r="D15" s="280">
        <v>0.09</v>
      </c>
      <c r="E15" s="280"/>
    </row>
    <row r="16" spans="1:6" ht="20.100000000000001" customHeight="1" thickTop="1" thickBot="1">
      <c r="A16" s="21" t="s">
        <v>26</v>
      </c>
      <c r="B16" s="30">
        <f>B11-B15</f>
        <v>314050</v>
      </c>
      <c r="C16" s="21" t="s">
        <v>14</v>
      </c>
      <c r="D16" s="280">
        <v>0.24</v>
      </c>
      <c r="E16" s="280"/>
    </row>
    <row r="17" spans="1:8" ht="20.100000000000001" customHeight="1" thickTop="1" thickBot="1">
      <c r="A17" s="21" t="s">
        <v>27</v>
      </c>
      <c r="B17" s="31">
        <v>61</v>
      </c>
      <c r="C17" s="21" t="s">
        <v>15</v>
      </c>
      <c r="D17" s="280">
        <v>0.12</v>
      </c>
      <c r="E17" s="280"/>
    </row>
    <row r="18" spans="1:8" ht="20.100000000000001" customHeight="1" thickTop="1" thickBot="1">
      <c r="A18" s="21" t="s">
        <v>24</v>
      </c>
      <c r="B18" s="30">
        <v>13029</v>
      </c>
      <c r="C18" s="21" t="s">
        <v>16</v>
      </c>
      <c r="D18" s="280">
        <v>0.01</v>
      </c>
      <c r="E18" s="280"/>
    </row>
    <row r="19" spans="1:8" ht="20.100000000000001" customHeight="1" thickTop="1" thickBot="1">
      <c r="A19" s="21" t="s">
        <v>239</v>
      </c>
      <c r="B19" s="138">
        <f>50/362</f>
        <v>0.13812154696132597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205" t="s">
        <v>18</v>
      </c>
      <c r="E20" s="205"/>
    </row>
    <row r="21" spans="1:8" ht="20.100000000000001" customHeight="1" thickTop="1" thickBot="1">
      <c r="A21" s="29"/>
      <c r="B21" s="28"/>
      <c r="C21" s="21" t="s">
        <v>187</v>
      </c>
      <c r="D21" s="205" t="s">
        <v>18</v>
      </c>
      <c r="E21" s="205"/>
    </row>
    <row r="22" spans="1:8" ht="20.100000000000001" customHeight="1" thickTop="1" thickBot="1">
      <c r="A22" s="29"/>
      <c r="B22" s="28"/>
      <c r="C22" s="21" t="s">
        <v>17</v>
      </c>
      <c r="D22" s="205" t="s">
        <v>18</v>
      </c>
      <c r="E22" s="205"/>
    </row>
    <row r="23" spans="1:8" ht="20.100000000000001" customHeight="1" thickTop="1" thickBot="1">
      <c r="A23" s="29"/>
      <c r="B23" s="28"/>
      <c r="C23" s="21" t="s">
        <v>33</v>
      </c>
      <c r="D23" s="205" t="s">
        <v>18</v>
      </c>
      <c r="E23" s="205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249</v>
      </c>
      <c r="C26" s="22" t="s">
        <v>20</v>
      </c>
      <c r="D26" s="292" t="s">
        <v>373</v>
      </c>
      <c r="E26" s="293"/>
    </row>
    <row r="27" spans="1:8" s="5" customFormat="1" ht="20.100000000000001" customHeight="1" thickTop="1" thickBot="1">
      <c r="A27" s="22" t="s">
        <v>1</v>
      </c>
      <c r="B27" s="7" t="s">
        <v>59</v>
      </c>
      <c r="C27" s="22" t="s">
        <v>2</v>
      </c>
      <c r="D27" s="292" t="s">
        <v>374</v>
      </c>
      <c r="E27" s="297"/>
    </row>
    <row r="28" spans="1:8" s="5" customFormat="1" ht="20.100000000000001" customHeight="1" thickTop="1" thickBot="1">
      <c r="A28" s="22"/>
      <c r="B28" s="7"/>
      <c r="C28" s="22" t="s">
        <v>3</v>
      </c>
      <c r="D28" s="292" t="s">
        <v>375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376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369</v>
      </c>
      <c r="B33" s="295"/>
      <c r="C33" s="311" t="s">
        <v>377</v>
      </c>
      <c r="D33" s="312"/>
    </row>
    <row r="34" spans="1:4" ht="53.25" customHeight="1" thickTop="1" thickBot="1">
      <c r="A34" s="294"/>
      <c r="B34" s="295"/>
      <c r="C34" s="294"/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4" sqref="C34:D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211"/>
      <c r="B2" s="211"/>
      <c r="C2" s="282" t="s">
        <v>381</v>
      </c>
      <c r="D2" s="283"/>
      <c r="E2" s="284"/>
    </row>
    <row r="3" spans="1:6" ht="20.100000000000001" customHeight="1" thickTop="1" thickBot="1">
      <c r="A3" s="22" t="s">
        <v>28</v>
      </c>
      <c r="B3" s="16">
        <v>139681881</v>
      </c>
      <c r="C3" s="212"/>
      <c r="D3" s="213"/>
      <c r="E3" s="214"/>
    </row>
    <row r="4" spans="1:6" ht="20.100000000000001" customHeight="1" thickTop="1" thickBot="1">
      <c r="A4" s="24" t="s">
        <v>30</v>
      </c>
      <c r="B4" s="17">
        <f>B3+B11</f>
        <v>140757301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19019350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20094770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0.55818805555555551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1080800</v>
      </c>
      <c r="C10" s="21" t="s">
        <v>10</v>
      </c>
      <c r="D10" s="280">
        <v>0.09</v>
      </c>
      <c r="E10" s="280"/>
    </row>
    <row r="11" spans="1:6" ht="20.100000000000001" customHeight="1" thickTop="1" thickBot="1">
      <c r="A11" s="21" t="s">
        <v>8</v>
      </c>
      <c r="B11" s="30">
        <v>1075420</v>
      </c>
      <c r="C11" s="21" t="s">
        <v>11</v>
      </c>
      <c r="D11" s="280">
        <v>0.09</v>
      </c>
      <c r="E11" s="280"/>
    </row>
    <row r="12" spans="1:6" ht="20.100000000000001" customHeight="1" thickTop="1" thickBot="1">
      <c r="A12" s="21" t="s">
        <v>21</v>
      </c>
      <c r="B12" s="30">
        <v>842480</v>
      </c>
      <c r="C12" s="21" t="s">
        <v>1</v>
      </c>
      <c r="D12" s="280">
        <v>0.3</v>
      </c>
      <c r="E12" s="280"/>
    </row>
    <row r="13" spans="1:6" ht="20.100000000000001" customHeight="1" thickTop="1" thickBot="1">
      <c r="A13" s="21" t="s">
        <v>22</v>
      </c>
      <c r="B13" s="30">
        <f>B11-B12</f>
        <v>232940</v>
      </c>
      <c r="C13" s="21" t="s">
        <v>6</v>
      </c>
      <c r="D13" s="280">
        <v>0.02</v>
      </c>
      <c r="E13" s="280"/>
    </row>
    <row r="14" spans="1:6" ht="20.100000000000001" customHeight="1" thickTop="1" thickBot="1">
      <c r="A14" s="21" t="s">
        <v>25</v>
      </c>
      <c r="B14" s="30">
        <f>B10-B11</f>
        <v>5380</v>
      </c>
      <c r="C14" s="21" t="s">
        <v>279</v>
      </c>
      <c r="D14" s="280">
        <v>0.02</v>
      </c>
      <c r="E14" s="280"/>
    </row>
    <row r="15" spans="1:6" ht="20.100000000000001" customHeight="1" thickTop="1" thickBot="1">
      <c r="A15" s="21" t="s">
        <v>23</v>
      </c>
      <c r="B15" s="30">
        <v>855840</v>
      </c>
      <c r="C15" s="21" t="s">
        <v>13</v>
      </c>
      <c r="D15" s="280">
        <v>0.05</v>
      </c>
      <c r="E15" s="280"/>
    </row>
    <row r="16" spans="1:6" ht="20.100000000000001" customHeight="1" thickTop="1" thickBot="1">
      <c r="A16" s="21" t="s">
        <v>26</v>
      </c>
      <c r="B16" s="30">
        <f>B11-B15</f>
        <v>219580</v>
      </c>
      <c r="C16" s="21" t="s">
        <v>14</v>
      </c>
      <c r="D16" s="280">
        <v>0.3</v>
      </c>
      <c r="E16" s="280"/>
    </row>
    <row r="17" spans="1:8" ht="20.100000000000001" customHeight="1" thickTop="1" thickBot="1">
      <c r="A17" s="21" t="s">
        <v>27</v>
      </c>
      <c r="B17" s="31">
        <v>76</v>
      </c>
      <c r="C17" s="21" t="s">
        <v>15</v>
      </c>
      <c r="D17" s="280">
        <v>7.0000000000000007E-2</v>
      </c>
      <c r="E17" s="280"/>
    </row>
    <row r="18" spans="1:8" ht="20.100000000000001" customHeight="1" thickTop="1" thickBot="1">
      <c r="A18" s="21" t="s">
        <v>24</v>
      </c>
      <c r="B18" s="30">
        <v>14221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 t="s">
        <v>239</v>
      </c>
      <c r="B19" s="138">
        <f>11/304</f>
        <v>3.6184210526315791E-2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210" t="s">
        <v>18</v>
      </c>
      <c r="E20" s="210"/>
    </row>
    <row r="21" spans="1:8" ht="20.100000000000001" customHeight="1" thickTop="1" thickBot="1">
      <c r="A21" s="29"/>
      <c r="B21" s="28"/>
      <c r="C21" s="21" t="s">
        <v>187</v>
      </c>
      <c r="D21" s="210" t="s">
        <v>18</v>
      </c>
      <c r="E21" s="210"/>
    </row>
    <row r="22" spans="1:8" ht="20.100000000000001" customHeight="1" thickTop="1" thickBot="1">
      <c r="A22" s="29"/>
      <c r="B22" s="28"/>
      <c r="C22" s="21" t="s">
        <v>17</v>
      </c>
      <c r="D22" s="210" t="s">
        <v>18</v>
      </c>
      <c r="E22" s="210"/>
    </row>
    <row r="23" spans="1:8" ht="20.100000000000001" customHeight="1" thickTop="1" thickBot="1">
      <c r="A23" s="29"/>
      <c r="B23" s="28"/>
      <c r="C23" s="21" t="s">
        <v>33</v>
      </c>
      <c r="D23" s="210">
        <v>0.03</v>
      </c>
      <c r="E23" s="210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58</v>
      </c>
      <c r="C26" s="22" t="s">
        <v>20</v>
      </c>
      <c r="D26" s="292" t="s">
        <v>378</v>
      </c>
      <c r="E26" s="293"/>
    </row>
    <row r="27" spans="1:8" s="5" customFormat="1" ht="20.100000000000001" customHeight="1" thickTop="1" thickBot="1">
      <c r="A27" s="22" t="s">
        <v>1</v>
      </c>
      <c r="B27" s="7" t="s">
        <v>102</v>
      </c>
      <c r="C27" s="22" t="s">
        <v>2</v>
      </c>
      <c r="D27" s="292" t="s">
        <v>379</v>
      </c>
      <c r="E27" s="297"/>
    </row>
    <row r="28" spans="1:8" s="5" customFormat="1" ht="20.100000000000001" customHeight="1" thickTop="1" thickBot="1">
      <c r="A28" s="22"/>
      <c r="B28" s="7" t="s">
        <v>370</v>
      </c>
      <c r="C28" s="22" t="s">
        <v>3</v>
      </c>
      <c r="D28" s="292" t="s">
        <v>380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/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371</v>
      </c>
      <c r="B33" s="295"/>
      <c r="C33" s="311" t="s">
        <v>384</v>
      </c>
      <c r="D33" s="312"/>
    </row>
    <row r="34" spans="1:4" ht="53.25" customHeight="1" thickTop="1" thickBot="1">
      <c r="A34" s="294"/>
      <c r="B34" s="295"/>
      <c r="C34" s="294" t="s">
        <v>392</v>
      </c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H34" sqref="H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216"/>
      <c r="B2" s="216"/>
      <c r="C2" s="282" t="s">
        <v>385</v>
      </c>
      <c r="D2" s="283"/>
      <c r="E2" s="284"/>
    </row>
    <row r="3" spans="1:6" ht="20.100000000000001" customHeight="1" thickTop="1" thickBot="1">
      <c r="A3" s="22" t="s">
        <v>28</v>
      </c>
      <c r="B3" s="16">
        <v>140757301</v>
      </c>
      <c r="C3" s="217"/>
      <c r="D3" s="218"/>
      <c r="E3" s="219"/>
    </row>
    <row r="4" spans="1:6" ht="20.100000000000001" customHeight="1" thickTop="1" thickBot="1">
      <c r="A4" s="24" t="s">
        <v>30</v>
      </c>
      <c r="B4" s="17">
        <f>B3+B11</f>
        <v>142709061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20094770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22046530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0.61240361111111108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2058100</v>
      </c>
      <c r="C10" s="21" t="s">
        <v>10</v>
      </c>
      <c r="D10" s="280">
        <v>0.05</v>
      </c>
      <c r="E10" s="280"/>
    </row>
    <row r="11" spans="1:6" ht="20.100000000000001" customHeight="1" thickTop="1" thickBot="1">
      <c r="A11" s="21" t="s">
        <v>8</v>
      </c>
      <c r="B11" s="30">
        <v>1951760</v>
      </c>
      <c r="C11" s="21" t="s">
        <v>11</v>
      </c>
      <c r="D11" s="280">
        <v>0.05</v>
      </c>
      <c r="E11" s="280"/>
    </row>
    <row r="12" spans="1:6" ht="20.100000000000001" customHeight="1" thickTop="1" thickBot="1">
      <c r="A12" s="21" t="s">
        <v>21</v>
      </c>
      <c r="B12" s="30">
        <v>1387230</v>
      </c>
      <c r="C12" s="21" t="s">
        <v>1</v>
      </c>
      <c r="D12" s="280">
        <v>0.34</v>
      </c>
      <c r="E12" s="280"/>
    </row>
    <row r="13" spans="1:6" ht="20.100000000000001" customHeight="1" thickTop="1" thickBot="1">
      <c r="A13" s="21" t="s">
        <v>22</v>
      </c>
      <c r="B13" s="30">
        <f>B11-B12</f>
        <v>564530</v>
      </c>
      <c r="C13" s="21" t="s">
        <v>6</v>
      </c>
      <c r="D13" s="280">
        <v>0.03</v>
      </c>
      <c r="E13" s="280"/>
    </row>
    <row r="14" spans="1:6" ht="20.100000000000001" customHeight="1" thickTop="1" thickBot="1">
      <c r="A14" s="21" t="s">
        <v>25</v>
      </c>
      <c r="B14" s="30">
        <f>B10-B11</f>
        <v>106340</v>
      </c>
      <c r="C14" s="21" t="s">
        <v>279</v>
      </c>
      <c r="D14" s="280">
        <v>0.1</v>
      </c>
      <c r="E14" s="280"/>
    </row>
    <row r="15" spans="1:6" ht="20.100000000000001" customHeight="1" thickTop="1" thickBot="1">
      <c r="A15" s="21" t="s">
        <v>23</v>
      </c>
      <c r="B15" s="30">
        <v>1347860</v>
      </c>
      <c r="C15" s="21" t="s">
        <v>13</v>
      </c>
      <c r="D15" s="280">
        <v>0.06</v>
      </c>
      <c r="E15" s="280"/>
    </row>
    <row r="16" spans="1:6" ht="20.100000000000001" customHeight="1" thickTop="1" thickBot="1">
      <c r="A16" s="21" t="s">
        <v>26</v>
      </c>
      <c r="B16" s="30">
        <f>B11-B15</f>
        <v>603900</v>
      </c>
      <c r="C16" s="21" t="s">
        <v>14</v>
      </c>
      <c r="D16" s="280">
        <v>0.14000000000000001</v>
      </c>
      <c r="E16" s="280"/>
    </row>
    <row r="17" spans="1:8" ht="20.100000000000001" customHeight="1" thickTop="1" thickBot="1">
      <c r="A17" s="21" t="s">
        <v>27</v>
      </c>
      <c r="B17" s="31">
        <v>84</v>
      </c>
      <c r="C17" s="21" t="s">
        <v>15</v>
      </c>
      <c r="D17" s="280">
        <v>0.08</v>
      </c>
      <c r="E17" s="280"/>
    </row>
    <row r="18" spans="1:8" ht="20.100000000000001" customHeight="1" thickTop="1" thickBot="1">
      <c r="A18" s="21" t="s">
        <v>24</v>
      </c>
      <c r="B18" s="30">
        <v>24501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 t="s">
        <v>239</v>
      </c>
      <c r="B19" s="138">
        <f>20/518</f>
        <v>3.8610038610038609E-2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215" t="s">
        <v>18</v>
      </c>
      <c r="E20" s="215"/>
    </row>
    <row r="21" spans="1:8" ht="20.100000000000001" customHeight="1" thickTop="1" thickBot="1">
      <c r="A21" s="29"/>
      <c r="B21" s="28"/>
      <c r="C21" s="21" t="s">
        <v>187</v>
      </c>
      <c r="D21" s="215">
        <v>0.01</v>
      </c>
      <c r="E21" s="215"/>
    </row>
    <row r="22" spans="1:8" ht="20.100000000000001" customHeight="1" thickTop="1" thickBot="1">
      <c r="A22" s="29"/>
      <c r="B22" s="28"/>
      <c r="C22" s="21" t="s">
        <v>17</v>
      </c>
      <c r="D22" s="215" t="s">
        <v>18</v>
      </c>
      <c r="E22" s="215"/>
    </row>
    <row r="23" spans="1:8" ht="20.100000000000001" customHeight="1" thickTop="1" thickBot="1">
      <c r="A23" s="29"/>
      <c r="B23" s="28"/>
      <c r="C23" s="21" t="s">
        <v>33</v>
      </c>
      <c r="D23" s="215">
        <v>0.13</v>
      </c>
      <c r="E23" s="215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/>
      <c r="C26" s="22" t="s">
        <v>20</v>
      </c>
      <c r="D26" s="292" t="s">
        <v>386</v>
      </c>
      <c r="E26" s="293"/>
    </row>
    <row r="27" spans="1:8" s="5" customFormat="1" ht="20.100000000000001" customHeight="1" thickTop="1" thickBot="1">
      <c r="A27" s="22" t="s">
        <v>1</v>
      </c>
      <c r="B27" s="7" t="s">
        <v>233</v>
      </c>
      <c r="C27" s="22" t="s">
        <v>2</v>
      </c>
      <c r="D27" s="292" t="s">
        <v>387</v>
      </c>
      <c r="E27" s="297"/>
    </row>
    <row r="28" spans="1:8" s="5" customFormat="1" ht="20.100000000000001" customHeight="1" thickTop="1" thickBot="1">
      <c r="A28" s="22"/>
      <c r="B28" s="7" t="s">
        <v>39</v>
      </c>
      <c r="C28" s="22" t="s">
        <v>3</v>
      </c>
      <c r="D28" s="292" t="s">
        <v>388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389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382</v>
      </c>
      <c r="B33" s="295"/>
      <c r="C33" s="311" t="s">
        <v>390</v>
      </c>
      <c r="D33" s="312"/>
    </row>
    <row r="34" spans="1:4" ht="53.25" customHeight="1" thickTop="1" thickBot="1">
      <c r="A34" s="294" t="s">
        <v>383</v>
      </c>
      <c r="B34" s="295"/>
      <c r="C34" s="294" t="s">
        <v>391</v>
      </c>
      <c r="D34" s="313"/>
    </row>
    <row r="35" spans="1:4" ht="20.100000000000001" customHeight="1" thickTop="1">
      <c r="A35" s="332"/>
      <c r="B35" s="333"/>
      <c r="C35" s="314" t="s">
        <v>393</v>
      </c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J25" sqref="J25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43"/>
      <c r="B2" s="43"/>
      <c r="C2" s="282" t="s">
        <v>72</v>
      </c>
      <c r="D2" s="283"/>
      <c r="E2" s="284"/>
    </row>
    <row r="3" spans="1:6" ht="20.100000000000001" customHeight="1" thickTop="1" thickBot="1">
      <c r="A3" s="22" t="s">
        <v>28</v>
      </c>
      <c r="B3" s="16">
        <v>89304171</v>
      </c>
      <c r="C3" s="44"/>
      <c r="D3" s="45"/>
      <c r="E3" s="46"/>
    </row>
    <row r="4" spans="1:6" ht="20.100000000000001" customHeight="1" thickTop="1" thickBot="1">
      <c r="A4" s="24" t="s">
        <v>30</v>
      </c>
      <c r="B4" s="17">
        <f>B3+B11</f>
        <v>90798771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4037040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5531640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0.16762545454545455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1533000</v>
      </c>
      <c r="C10" s="21" t="s">
        <v>10</v>
      </c>
      <c r="D10" s="280">
        <v>0.11</v>
      </c>
      <c r="E10" s="280"/>
    </row>
    <row r="11" spans="1:6" ht="20.100000000000001" customHeight="1" thickTop="1" thickBot="1">
      <c r="A11" s="21" t="s">
        <v>8</v>
      </c>
      <c r="B11" s="30">
        <v>1494600</v>
      </c>
      <c r="C11" s="21" t="s">
        <v>11</v>
      </c>
      <c r="D11" s="280">
        <v>0.12</v>
      </c>
      <c r="E11" s="280"/>
    </row>
    <row r="12" spans="1:6" ht="20.100000000000001" customHeight="1" thickTop="1" thickBot="1">
      <c r="A12" s="21" t="s">
        <v>21</v>
      </c>
      <c r="B12" s="30">
        <v>1098400</v>
      </c>
      <c r="C12" s="21" t="s">
        <v>1</v>
      </c>
      <c r="D12" s="280">
        <v>0.24</v>
      </c>
      <c r="E12" s="280"/>
    </row>
    <row r="13" spans="1:6" ht="20.100000000000001" customHeight="1" thickTop="1" thickBot="1">
      <c r="A13" s="21" t="s">
        <v>22</v>
      </c>
      <c r="B13" s="30">
        <f>B11-B12</f>
        <v>396200</v>
      </c>
      <c r="C13" s="21" t="s">
        <v>6</v>
      </c>
      <c r="D13" s="280">
        <v>0.04</v>
      </c>
      <c r="E13" s="280"/>
    </row>
    <row r="14" spans="1:6" ht="20.100000000000001" customHeight="1" thickTop="1" thickBot="1">
      <c r="A14" s="21" t="s">
        <v>25</v>
      </c>
      <c r="B14" s="30">
        <f>B10-B11</f>
        <v>38400</v>
      </c>
      <c r="C14" s="21" t="s">
        <v>12</v>
      </c>
      <c r="D14" s="280">
        <v>0.01</v>
      </c>
      <c r="E14" s="280"/>
    </row>
    <row r="15" spans="1:6" ht="20.100000000000001" customHeight="1" thickTop="1" thickBot="1">
      <c r="A15" s="21" t="s">
        <v>23</v>
      </c>
      <c r="B15" s="30">
        <v>1033200</v>
      </c>
      <c r="C15" s="21" t="s">
        <v>13</v>
      </c>
      <c r="D15" s="280">
        <v>0.12</v>
      </c>
      <c r="E15" s="280"/>
    </row>
    <row r="16" spans="1:6" ht="20.100000000000001" customHeight="1" thickTop="1" thickBot="1">
      <c r="A16" s="21" t="s">
        <v>26</v>
      </c>
      <c r="B16" s="30">
        <f>B11-B15</f>
        <v>461400</v>
      </c>
      <c r="C16" s="21" t="s">
        <v>14</v>
      </c>
      <c r="D16" s="280">
        <v>0.23</v>
      </c>
      <c r="E16" s="280"/>
    </row>
    <row r="17" spans="1:8" ht="20.100000000000001" customHeight="1" thickTop="1" thickBot="1">
      <c r="A17" s="21" t="s">
        <v>27</v>
      </c>
      <c r="B17" s="31">
        <v>123</v>
      </c>
      <c r="C17" s="21" t="s">
        <v>15</v>
      </c>
      <c r="D17" s="280">
        <v>0.1</v>
      </c>
      <c r="E17" s="280"/>
    </row>
    <row r="18" spans="1:8" ht="20.100000000000001" customHeight="1" thickTop="1" thickBot="1">
      <c r="A18" s="21" t="s">
        <v>24</v>
      </c>
      <c r="B18" s="30">
        <v>12463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>
        <v>0.01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42" t="s">
        <v>18</v>
      </c>
      <c r="E20" s="42"/>
    </row>
    <row r="21" spans="1:8" ht="20.100000000000001" customHeight="1" thickTop="1" thickBot="1">
      <c r="A21" s="29"/>
      <c r="B21" s="28"/>
      <c r="C21" s="21" t="s">
        <v>33</v>
      </c>
      <c r="D21" s="42" t="s">
        <v>18</v>
      </c>
      <c r="E21" s="42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 t="s">
        <v>60</v>
      </c>
      <c r="C24" s="22" t="s">
        <v>20</v>
      </c>
      <c r="D24" s="292" t="s">
        <v>74</v>
      </c>
      <c r="E24" s="293"/>
    </row>
    <row r="25" spans="1:8" s="5" customFormat="1" ht="20.100000000000001" customHeight="1" thickTop="1" thickBot="1">
      <c r="A25" s="22" t="s">
        <v>1</v>
      </c>
      <c r="B25" s="7" t="s">
        <v>61</v>
      </c>
      <c r="C25" s="22" t="s">
        <v>2</v>
      </c>
      <c r="D25" s="292" t="s">
        <v>75</v>
      </c>
      <c r="E25" s="297"/>
    </row>
    <row r="26" spans="1:8" s="5" customFormat="1" ht="20.100000000000001" customHeight="1" thickTop="1" thickBot="1">
      <c r="A26" s="22"/>
      <c r="B26" s="7"/>
      <c r="C26" s="22" t="s">
        <v>3</v>
      </c>
      <c r="D26" s="292" t="s">
        <v>76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 t="s">
        <v>70</v>
      </c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61.5" customHeight="1" thickTop="1" thickBot="1">
      <c r="A31" s="294" t="s">
        <v>64</v>
      </c>
      <c r="B31" s="310"/>
      <c r="C31" s="311" t="s">
        <v>77</v>
      </c>
      <c r="D31" s="312"/>
    </row>
    <row r="32" spans="1:8" ht="53.25" customHeight="1" thickTop="1" thickBot="1">
      <c r="A32" s="294" t="s">
        <v>65</v>
      </c>
      <c r="B32" s="295"/>
      <c r="C32" s="294" t="s">
        <v>78</v>
      </c>
      <c r="D32" s="313"/>
    </row>
    <row r="33" spans="1:4" ht="20.100000000000001" customHeight="1" thickTop="1">
      <c r="A33" s="298"/>
      <c r="B33" s="299"/>
      <c r="C33" s="304"/>
      <c r="D33" s="305"/>
    </row>
    <row r="34" spans="1:4" ht="20.100000000000001" customHeight="1">
      <c r="A34" s="300"/>
      <c r="B34" s="301"/>
      <c r="C34" s="306"/>
      <c r="D34" s="307"/>
    </row>
    <row r="35" spans="1:4" ht="20.100000000000001" customHeight="1" thickBot="1">
      <c r="A35" s="302"/>
      <c r="B35" s="303"/>
      <c r="C35" s="308"/>
      <c r="D35" s="309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H34" sqref="H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221"/>
      <c r="B2" s="221"/>
      <c r="C2" s="282" t="s">
        <v>397</v>
      </c>
      <c r="D2" s="283"/>
      <c r="E2" s="284"/>
    </row>
    <row r="3" spans="1:6" ht="20.100000000000001" customHeight="1" thickTop="1" thickBot="1">
      <c r="A3" s="22" t="s">
        <v>28</v>
      </c>
      <c r="B3" s="16">
        <v>142709061</v>
      </c>
      <c r="C3" s="222"/>
      <c r="D3" s="223"/>
      <c r="E3" s="224"/>
    </row>
    <row r="4" spans="1:6" ht="20.100000000000001" customHeight="1" thickTop="1" thickBot="1">
      <c r="A4" s="24" t="s">
        <v>30</v>
      </c>
      <c r="B4" s="17">
        <f>B3+B11</f>
        <v>143802291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22046530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23139760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0.64277111111111107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1122400</v>
      </c>
      <c r="C10" s="21" t="s">
        <v>10</v>
      </c>
      <c r="D10" s="280">
        <v>0.06</v>
      </c>
      <c r="E10" s="280"/>
    </row>
    <row r="11" spans="1:6" ht="20.100000000000001" customHeight="1" thickTop="1" thickBot="1">
      <c r="A11" s="21" t="s">
        <v>8</v>
      </c>
      <c r="B11" s="30">
        <v>1093230</v>
      </c>
      <c r="C11" s="21" t="s">
        <v>11</v>
      </c>
      <c r="D11" s="280">
        <v>7.0000000000000007E-2</v>
      </c>
      <c r="E11" s="280"/>
    </row>
    <row r="12" spans="1:6" ht="20.100000000000001" customHeight="1" thickTop="1" thickBot="1">
      <c r="A12" s="21" t="s">
        <v>21</v>
      </c>
      <c r="B12" s="30">
        <v>730520</v>
      </c>
      <c r="C12" s="21" t="s">
        <v>1</v>
      </c>
      <c r="D12" s="280">
        <v>0.24</v>
      </c>
      <c r="E12" s="280"/>
    </row>
    <row r="13" spans="1:6" ht="20.100000000000001" customHeight="1" thickTop="1" thickBot="1">
      <c r="A13" s="21" t="s">
        <v>22</v>
      </c>
      <c r="B13" s="30">
        <f>B11-B12</f>
        <v>362710</v>
      </c>
      <c r="C13" s="21" t="s">
        <v>6</v>
      </c>
      <c r="D13" s="280">
        <v>0.04</v>
      </c>
      <c r="E13" s="280"/>
    </row>
    <row r="14" spans="1:6" ht="20.100000000000001" customHeight="1" thickTop="1" thickBot="1">
      <c r="A14" s="21" t="s">
        <v>25</v>
      </c>
      <c r="B14" s="30">
        <f>B10-B11</f>
        <v>29170</v>
      </c>
      <c r="C14" s="21" t="s">
        <v>279</v>
      </c>
      <c r="D14" s="280">
        <v>0.15</v>
      </c>
      <c r="E14" s="280"/>
    </row>
    <row r="15" spans="1:6" ht="20.100000000000001" customHeight="1" thickTop="1" thickBot="1">
      <c r="A15" s="21" t="s">
        <v>23</v>
      </c>
      <c r="B15" s="30">
        <v>739480</v>
      </c>
      <c r="C15" s="21" t="s">
        <v>13</v>
      </c>
      <c r="D15" s="280">
        <v>0.15</v>
      </c>
      <c r="E15" s="280"/>
    </row>
    <row r="16" spans="1:6" ht="20.100000000000001" customHeight="1" thickTop="1" thickBot="1">
      <c r="A16" s="21" t="s">
        <v>26</v>
      </c>
      <c r="B16" s="30">
        <f>B11-B15</f>
        <v>353750</v>
      </c>
      <c r="C16" s="21" t="s">
        <v>14</v>
      </c>
      <c r="D16" s="280">
        <v>0.19</v>
      </c>
      <c r="E16" s="280"/>
    </row>
    <row r="17" spans="1:8" ht="20.100000000000001" customHeight="1" thickTop="1" thickBot="1">
      <c r="A17" s="21" t="s">
        <v>27</v>
      </c>
      <c r="B17" s="31">
        <v>78</v>
      </c>
      <c r="C17" s="21" t="s">
        <v>15</v>
      </c>
      <c r="D17" s="280">
        <v>0.05</v>
      </c>
      <c r="E17" s="280"/>
    </row>
    <row r="18" spans="1:8" ht="20.100000000000001" customHeight="1" thickTop="1" thickBot="1">
      <c r="A18" s="21" t="s">
        <v>24</v>
      </c>
      <c r="B18" s="30">
        <v>14389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 t="s">
        <v>239</v>
      </c>
      <c r="B19" s="138">
        <f>32/435</f>
        <v>7.3563218390804597E-2</v>
      </c>
      <c r="C19" s="21" t="s">
        <v>12</v>
      </c>
      <c r="D19" s="280">
        <v>0.01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220" t="s">
        <v>18</v>
      </c>
      <c r="E20" s="220"/>
    </row>
    <row r="21" spans="1:8" ht="20.100000000000001" customHeight="1" thickTop="1" thickBot="1">
      <c r="A21" s="29"/>
      <c r="B21" s="28"/>
      <c r="C21" s="21" t="s">
        <v>187</v>
      </c>
      <c r="D21" s="220" t="s">
        <v>18</v>
      </c>
      <c r="E21" s="220"/>
    </row>
    <row r="22" spans="1:8" ht="20.100000000000001" customHeight="1" thickTop="1" thickBot="1">
      <c r="A22" s="29"/>
      <c r="B22" s="28"/>
      <c r="C22" s="21" t="s">
        <v>17</v>
      </c>
      <c r="D22" s="220">
        <v>0.01</v>
      </c>
      <c r="E22" s="220"/>
    </row>
    <row r="23" spans="1:8" ht="20.100000000000001" customHeight="1" thickTop="1" thickBot="1">
      <c r="A23" s="29"/>
      <c r="B23" s="28"/>
      <c r="C23" s="21" t="s">
        <v>33</v>
      </c>
      <c r="D23" s="220" t="s">
        <v>18</v>
      </c>
      <c r="E23" s="220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46</v>
      </c>
      <c r="C26" s="22" t="s">
        <v>20</v>
      </c>
      <c r="D26" s="292" t="s">
        <v>398</v>
      </c>
      <c r="E26" s="293"/>
    </row>
    <row r="27" spans="1:8" s="5" customFormat="1" ht="20.100000000000001" customHeight="1" thickTop="1" thickBot="1">
      <c r="A27" s="22" t="s">
        <v>1</v>
      </c>
      <c r="B27" s="7" t="s">
        <v>394</v>
      </c>
      <c r="C27" s="22" t="s">
        <v>2</v>
      </c>
      <c r="D27" s="292" t="s">
        <v>399</v>
      </c>
      <c r="E27" s="297"/>
    </row>
    <row r="28" spans="1:8" s="5" customFormat="1" ht="20.100000000000001" customHeight="1" thickTop="1" thickBot="1">
      <c r="A28" s="22"/>
      <c r="B28" s="7" t="s">
        <v>395</v>
      </c>
      <c r="C28" s="22" t="s">
        <v>3</v>
      </c>
      <c r="D28" s="292" t="s">
        <v>400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/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396</v>
      </c>
      <c r="B33" s="295"/>
      <c r="C33" s="311" t="s">
        <v>401</v>
      </c>
      <c r="D33" s="312"/>
    </row>
    <row r="34" spans="1:4" ht="53.25" customHeight="1" thickTop="1" thickBot="1">
      <c r="A34" s="294"/>
      <c r="B34" s="295"/>
      <c r="C34" s="294" t="s">
        <v>402</v>
      </c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B38" sqref="B38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226"/>
      <c r="B2" s="226"/>
      <c r="C2" s="282" t="s">
        <v>405</v>
      </c>
      <c r="D2" s="283"/>
      <c r="E2" s="284"/>
    </row>
    <row r="3" spans="1:6" ht="20.100000000000001" customHeight="1" thickTop="1" thickBot="1">
      <c r="A3" s="22" t="s">
        <v>28</v>
      </c>
      <c r="B3" s="16">
        <v>143802291</v>
      </c>
      <c r="C3" s="227"/>
      <c r="D3" s="228"/>
      <c r="E3" s="229"/>
    </row>
    <row r="4" spans="1:6" ht="20.100000000000001" customHeight="1" thickTop="1" thickBot="1">
      <c r="A4" s="24" t="s">
        <v>30</v>
      </c>
      <c r="B4" s="17">
        <f>B3+B11</f>
        <v>144714271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23139760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24051740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0.66810388888888894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931500</v>
      </c>
      <c r="C10" s="21" t="s">
        <v>10</v>
      </c>
      <c r="D10" s="280">
        <v>0.04</v>
      </c>
      <c r="E10" s="280"/>
    </row>
    <row r="11" spans="1:6" ht="20.100000000000001" customHeight="1" thickTop="1" thickBot="1">
      <c r="A11" s="21" t="s">
        <v>8</v>
      </c>
      <c r="B11" s="30">
        <v>911980</v>
      </c>
      <c r="C11" s="21" t="s">
        <v>11</v>
      </c>
      <c r="D11" s="280">
        <v>0.04</v>
      </c>
      <c r="E11" s="280"/>
    </row>
    <row r="12" spans="1:6" ht="20.100000000000001" customHeight="1" thickTop="1" thickBot="1">
      <c r="A12" s="21" t="s">
        <v>21</v>
      </c>
      <c r="B12" s="30">
        <v>736720</v>
      </c>
      <c r="C12" s="21" t="s">
        <v>1</v>
      </c>
      <c r="D12" s="280">
        <v>0.19</v>
      </c>
      <c r="E12" s="280"/>
    </row>
    <row r="13" spans="1:6" ht="20.100000000000001" customHeight="1" thickTop="1" thickBot="1">
      <c r="A13" s="21" t="s">
        <v>22</v>
      </c>
      <c r="B13" s="30">
        <f>B11-B12</f>
        <v>175260</v>
      </c>
      <c r="C13" s="21" t="s">
        <v>6</v>
      </c>
      <c r="D13" s="280">
        <v>0.03</v>
      </c>
      <c r="E13" s="280"/>
    </row>
    <row r="14" spans="1:6" ht="20.100000000000001" customHeight="1" thickTop="1" thickBot="1">
      <c r="A14" s="21" t="s">
        <v>25</v>
      </c>
      <c r="B14" s="30">
        <f>B10-B11</f>
        <v>19520</v>
      </c>
      <c r="C14" s="21" t="s">
        <v>279</v>
      </c>
      <c r="D14" s="280">
        <v>0.12</v>
      </c>
      <c r="E14" s="280"/>
    </row>
    <row r="15" spans="1:6" ht="20.100000000000001" customHeight="1" thickTop="1" thickBot="1">
      <c r="A15" s="21" t="s">
        <v>23</v>
      </c>
      <c r="B15" s="30">
        <v>741960</v>
      </c>
      <c r="C15" s="21" t="s">
        <v>13</v>
      </c>
      <c r="D15" s="280">
        <v>0.09</v>
      </c>
      <c r="E15" s="280"/>
    </row>
    <row r="16" spans="1:6" ht="20.100000000000001" customHeight="1" thickTop="1" thickBot="1">
      <c r="A16" s="21" t="s">
        <v>26</v>
      </c>
      <c r="B16" s="30">
        <f>B11-B15</f>
        <v>170020</v>
      </c>
      <c r="C16" s="21" t="s">
        <v>14</v>
      </c>
      <c r="D16" s="280">
        <v>0.21</v>
      </c>
      <c r="E16" s="280"/>
    </row>
    <row r="17" spans="1:8" ht="20.100000000000001" customHeight="1" thickTop="1" thickBot="1">
      <c r="A17" s="21" t="s">
        <v>27</v>
      </c>
      <c r="B17" s="31">
        <v>50</v>
      </c>
      <c r="C17" s="21" t="s">
        <v>15</v>
      </c>
      <c r="D17" s="280">
        <v>0.03</v>
      </c>
      <c r="E17" s="280"/>
    </row>
    <row r="18" spans="1:8" ht="20.100000000000001" customHeight="1" thickTop="1" thickBot="1">
      <c r="A18" s="21" t="s">
        <v>24</v>
      </c>
      <c r="B18" s="30">
        <v>18630</v>
      </c>
      <c r="C18" s="21" t="s">
        <v>16</v>
      </c>
      <c r="D18" s="280">
        <v>0.03</v>
      </c>
      <c r="E18" s="280"/>
    </row>
    <row r="19" spans="1:8" ht="20.100000000000001" customHeight="1" thickTop="1" thickBot="1">
      <c r="A19" s="21" t="s">
        <v>239</v>
      </c>
      <c r="B19" s="138">
        <f>71/566</f>
        <v>0.12544169611307421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225" t="s">
        <v>18</v>
      </c>
      <c r="E20" s="225"/>
    </row>
    <row r="21" spans="1:8" ht="20.100000000000001" customHeight="1" thickTop="1" thickBot="1">
      <c r="A21" s="29"/>
      <c r="B21" s="28"/>
      <c r="C21" s="21" t="s">
        <v>187</v>
      </c>
      <c r="D21" s="225" t="s">
        <v>18</v>
      </c>
      <c r="E21" s="225"/>
    </row>
    <row r="22" spans="1:8" ht="20.100000000000001" customHeight="1" thickTop="1" thickBot="1">
      <c r="A22" s="29"/>
      <c r="B22" s="28"/>
      <c r="C22" s="21" t="s">
        <v>17</v>
      </c>
      <c r="D22" s="225" t="s">
        <v>18</v>
      </c>
      <c r="E22" s="225"/>
    </row>
    <row r="23" spans="1:8" ht="20.100000000000001" customHeight="1" thickTop="1" thickBot="1">
      <c r="A23" s="29"/>
      <c r="B23" s="28"/>
      <c r="C23" s="21" t="s">
        <v>33</v>
      </c>
      <c r="D23" s="225">
        <v>0.22</v>
      </c>
      <c r="E23" s="225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60</v>
      </c>
      <c r="C26" s="22" t="s">
        <v>20</v>
      </c>
      <c r="D26" s="292" t="s">
        <v>406</v>
      </c>
      <c r="E26" s="293"/>
    </row>
    <row r="27" spans="1:8" s="5" customFormat="1" ht="20.100000000000001" customHeight="1" thickTop="1" thickBot="1">
      <c r="A27" s="22" t="s">
        <v>1</v>
      </c>
      <c r="B27" s="7" t="s">
        <v>235</v>
      </c>
      <c r="C27" s="22" t="s">
        <v>2</v>
      </c>
      <c r="D27" s="292" t="s">
        <v>407</v>
      </c>
      <c r="E27" s="297"/>
    </row>
    <row r="28" spans="1:8" s="5" customFormat="1" ht="20.100000000000001" customHeight="1" thickTop="1" thickBot="1">
      <c r="A28" s="22"/>
      <c r="B28" s="7" t="s">
        <v>236</v>
      </c>
      <c r="C28" s="22" t="s">
        <v>3</v>
      </c>
      <c r="D28" s="292" t="s">
        <v>408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409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413</v>
      </c>
      <c r="B33" s="295"/>
      <c r="C33" s="311" t="s">
        <v>410</v>
      </c>
      <c r="D33" s="312"/>
    </row>
    <row r="34" spans="1:4" ht="53.25" customHeight="1" thickTop="1" thickBot="1">
      <c r="A34" s="294" t="s">
        <v>403</v>
      </c>
      <c r="B34" s="295"/>
      <c r="C34" s="294"/>
      <c r="D34" s="313"/>
    </row>
    <row r="35" spans="1:4" ht="20.100000000000001" customHeight="1" thickTop="1">
      <c r="A35" s="332" t="s">
        <v>404</v>
      </c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G34" sqref="G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231"/>
      <c r="B2" s="231"/>
      <c r="C2" s="282" t="s">
        <v>416</v>
      </c>
      <c r="D2" s="283"/>
      <c r="E2" s="284"/>
    </row>
    <row r="3" spans="1:6" ht="20.100000000000001" customHeight="1" thickTop="1" thickBot="1">
      <c r="A3" s="22" t="s">
        <v>28</v>
      </c>
      <c r="B3" s="16">
        <v>144714271</v>
      </c>
      <c r="C3" s="232"/>
      <c r="D3" s="233"/>
      <c r="E3" s="234"/>
    </row>
    <row r="4" spans="1:6" ht="20.100000000000001" customHeight="1" thickTop="1" thickBot="1">
      <c r="A4" s="24" t="s">
        <v>30</v>
      </c>
      <c r="B4" s="17">
        <f>B3+B11</f>
        <v>146352671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24051740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25690140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0.713615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1655000</v>
      </c>
      <c r="C10" s="21" t="s">
        <v>10</v>
      </c>
      <c r="D10" s="280">
        <v>0.03</v>
      </c>
      <c r="E10" s="280"/>
    </row>
    <row r="11" spans="1:6" ht="20.100000000000001" customHeight="1" thickTop="1" thickBot="1">
      <c r="A11" s="21" t="s">
        <v>8</v>
      </c>
      <c r="B11" s="30">
        <v>1638400</v>
      </c>
      <c r="C11" s="21" t="s">
        <v>11</v>
      </c>
      <c r="D11" s="280">
        <v>7.0000000000000007E-2</v>
      </c>
      <c r="E11" s="280"/>
    </row>
    <row r="12" spans="1:6" ht="20.100000000000001" customHeight="1" thickTop="1" thickBot="1">
      <c r="A12" s="21" t="s">
        <v>21</v>
      </c>
      <c r="B12" s="30">
        <v>840800</v>
      </c>
      <c r="C12" s="21" t="s">
        <v>1</v>
      </c>
      <c r="D12" s="280">
        <v>0.22</v>
      </c>
      <c r="E12" s="280"/>
    </row>
    <row r="13" spans="1:6" ht="20.100000000000001" customHeight="1" thickTop="1" thickBot="1">
      <c r="A13" s="21" t="s">
        <v>22</v>
      </c>
      <c r="B13" s="30">
        <f>B11-B12</f>
        <v>797600</v>
      </c>
      <c r="C13" s="21" t="s">
        <v>6</v>
      </c>
      <c r="D13" s="280">
        <v>0.02</v>
      </c>
      <c r="E13" s="280"/>
    </row>
    <row r="14" spans="1:6" ht="20.100000000000001" customHeight="1" thickTop="1" thickBot="1">
      <c r="A14" s="21" t="s">
        <v>25</v>
      </c>
      <c r="B14" s="30">
        <f>B10-B11</f>
        <v>16600</v>
      </c>
      <c r="C14" s="21" t="s">
        <v>279</v>
      </c>
      <c r="D14" s="280">
        <v>0.1</v>
      </c>
      <c r="E14" s="280"/>
    </row>
    <row r="15" spans="1:6" ht="20.100000000000001" customHeight="1" thickTop="1" thickBot="1">
      <c r="A15" s="21" t="s">
        <v>23</v>
      </c>
      <c r="B15" s="30">
        <v>1190200</v>
      </c>
      <c r="C15" s="21" t="s">
        <v>13</v>
      </c>
      <c r="D15" s="280">
        <v>0.08</v>
      </c>
      <c r="E15" s="280"/>
    </row>
    <row r="16" spans="1:6" ht="20.100000000000001" customHeight="1" thickTop="1" thickBot="1">
      <c r="A16" s="21" t="s">
        <v>26</v>
      </c>
      <c r="B16" s="30">
        <f>B11-B15</f>
        <v>448200</v>
      </c>
      <c r="C16" s="21" t="s">
        <v>14</v>
      </c>
      <c r="D16" s="280">
        <v>0.21</v>
      </c>
      <c r="E16" s="280"/>
    </row>
    <row r="17" spans="1:8" ht="20.100000000000001" customHeight="1" thickTop="1" thickBot="1">
      <c r="A17" s="21" t="s">
        <v>27</v>
      </c>
      <c r="B17" s="31">
        <v>111</v>
      </c>
      <c r="C17" s="21" t="s">
        <v>15</v>
      </c>
      <c r="D17" s="280">
        <v>0.12</v>
      </c>
      <c r="E17" s="280"/>
    </row>
    <row r="18" spans="1:8" ht="20.100000000000001" customHeight="1" thickTop="1" thickBot="1">
      <c r="A18" s="21" t="s">
        <v>24</v>
      </c>
      <c r="B18" s="30">
        <v>14909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 t="s">
        <v>239</v>
      </c>
      <c r="B19" s="138">
        <f>51/932</f>
        <v>5.4721030042918457E-2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230" t="s">
        <v>18</v>
      </c>
      <c r="E20" s="230"/>
    </row>
    <row r="21" spans="1:8" ht="20.100000000000001" customHeight="1" thickTop="1" thickBot="1">
      <c r="A21" s="29"/>
      <c r="B21" s="28"/>
      <c r="C21" s="21" t="s">
        <v>187</v>
      </c>
      <c r="D21" s="230">
        <v>0.02</v>
      </c>
      <c r="E21" s="230"/>
    </row>
    <row r="22" spans="1:8" ht="20.100000000000001" customHeight="1" thickTop="1" thickBot="1">
      <c r="A22" s="29"/>
      <c r="B22" s="28"/>
      <c r="C22" s="21" t="s">
        <v>17</v>
      </c>
      <c r="D22" s="230" t="s">
        <v>18</v>
      </c>
      <c r="E22" s="230"/>
    </row>
    <row r="23" spans="1:8" ht="20.100000000000001" customHeight="1" thickTop="1" thickBot="1">
      <c r="A23" s="29"/>
      <c r="B23" s="28"/>
      <c r="C23" s="21" t="s">
        <v>33</v>
      </c>
      <c r="D23" s="230">
        <v>0.12</v>
      </c>
      <c r="E23" s="230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/>
      <c r="C26" s="22" t="s">
        <v>20</v>
      </c>
      <c r="D26" s="292" t="s">
        <v>417</v>
      </c>
      <c r="E26" s="293"/>
    </row>
    <row r="27" spans="1:8" s="5" customFormat="1" ht="20.100000000000001" customHeight="1" thickTop="1" thickBot="1">
      <c r="A27" s="22" t="s">
        <v>1</v>
      </c>
      <c r="B27" s="7" t="s">
        <v>233</v>
      </c>
      <c r="C27" s="22" t="s">
        <v>2</v>
      </c>
      <c r="D27" s="292" t="s">
        <v>418</v>
      </c>
      <c r="E27" s="297"/>
    </row>
    <row r="28" spans="1:8" s="5" customFormat="1" ht="20.100000000000001" customHeight="1" thickTop="1" thickBot="1">
      <c r="A28" s="22"/>
      <c r="B28" s="7" t="s">
        <v>39</v>
      </c>
      <c r="C28" s="22" t="s">
        <v>3</v>
      </c>
      <c r="D28" s="292" t="s">
        <v>419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/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411</v>
      </c>
      <c r="B33" s="295"/>
      <c r="C33" s="311" t="s">
        <v>420</v>
      </c>
      <c r="D33" s="312"/>
    </row>
    <row r="34" spans="1:4" ht="53.25" customHeight="1" thickTop="1" thickBot="1">
      <c r="A34" s="294" t="s">
        <v>412</v>
      </c>
      <c r="B34" s="295"/>
      <c r="C34" s="294" t="s">
        <v>421</v>
      </c>
      <c r="D34" s="313"/>
    </row>
    <row r="35" spans="1:4" ht="20.100000000000001" customHeight="1" thickTop="1">
      <c r="A35" s="332" t="s">
        <v>414</v>
      </c>
      <c r="B35" s="333"/>
      <c r="C35" s="314" t="s">
        <v>422</v>
      </c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D3" sqref="D1:D1048576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236"/>
      <c r="B2" s="236"/>
      <c r="C2" s="282" t="s">
        <v>423</v>
      </c>
      <c r="D2" s="283"/>
      <c r="E2" s="284"/>
    </row>
    <row r="3" spans="1:6" ht="20.100000000000001" customHeight="1" thickTop="1" thickBot="1">
      <c r="A3" s="22" t="s">
        <v>28</v>
      </c>
      <c r="B3" s="16">
        <v>146352671</v>
      </c>
      <c r="C3" s="237"/>
      <c r="D3" s="238"/>
      <c r="E3" s="239"/>
    </row>
    <row r="4" spans="1:6" ht="20.100000000000001" customHeight="1" thickTop="1" thickBot="1">
      <c r="A4" s="24" t="s">
        <v>30</v>
      </c>
      <c r="B4" s="17">
        <f>B3+B11</f>
        <v>148745751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25690140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28083220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0.78008944444444439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2491400</v>
      </c>
      <c r="C10" s="21" t="s">
        <v>10</v>
      </c>
      <c r="D10" s="280">
        <v>0.05</v>
      </c>
      <c r="E10" s="280"/>
    </row>
    <row r="11" spans="1:6" ht="20.100000000000001" customHeight="1" thickTop="1" thickBot="1">
      <c r="A11" s="21" t="s">
        <v>8</v>
      </c>
      <c r="B11" s="30">
        <v>2393080</v>
      </c>
      <c r="C11" s="21" t="s">
        <v>11</v>
      </c>
      <c r="D11" s="280">
        <v>0.05</v>
      </c>
      <c r="E11" s="280"/>
    </row>
    <row r="12" spans="1:6" ht="20.100000000000001" customHeight="1" thickTop="1" thickBot="1">
      <c r="A12" s="21" t="s">
        <v>21</v>
      </c>
      <c r="B12" s="30">
        <v>1438520</v>
      </c>
      <c r="C12" s="21" t="s">
        <v>1</v>
      </c>
      <c r="D12" s="280">
        <v>0.26</v>
      </c>
      <c r="E12" s="280"/>
    </row>
    <row r="13" spans="1:6" ht="20.100000000000001" customHeight="1" thickTop="1" thickBot="1">
      <c r="A13" s="21" t="s">
        <v>22</v>
      </c>
      <c r="B13" s="30">
        <f>B11-B12</f>
        <v>954560</v>
      </c>
      <c r="C13" s="21" t="s">
        <v>6</v>
      </c>
      <c r="D13" s="280">
        <v>0.01</v>
      </c>
      <c r="E13" s="280"/>
    </row>
    <row r="14" spans="1:6" ht="20.100000000000001" customHeight="1" thickTop="1" thickBot="1">
      <c r="A14" s="21" t="s">
        <v>25</v>
      </c>
      <c r="B14" s="30">
        <f>B10-B11</f>
        <v>98320</v>
      </c>
      <c r="C14" s="21" t="s">
        <v>279</v>
      </c>
      <c r="D14" s="280">
        <v>0.12</v>
      </c>
      <c r="E14" s="280"/>
    </row>
    <row r="15" spans="1:6" ht="20.100000000000001" customHeight="1" thickTop="1" thickBot="1">
      <c r="A15" s="21" t="s">
        <v>23</v>
      </c>
      <c r="B15" s="30">
        <v>1739620</v>
      </c>
      <c r="C15" s="21" t="s">
        <v>13</v>
      </c>
      <c r="D15" s="280">
        <v>0.05</v>
      </c>
      <c r="E15" s="280"/>
    </row>
    <row r="16" spans="1:6" ht="20.100000000000001" customHeight="1" thickTop="1" thickBot="1">
      <c r="A16" s="21" t="s">
        <v>26</v>
      </c>
      <c r="B16" s="30">
        <f>B11-B15</f>
        <v>653460</v>
      </c>
      <c r="C16" s="21" t="s">
        <v>14</v>
      </c>
      <c r="D16" s="280">
        <v>0.32</v>
      </c>
      <c r="E16" s="280"/>
    </row>
    <row r="17" spans="1:8" ht="20.100000000000001" customHeight="1" thickTop="1" thickBot="1">
      <c r="A17" s="21" t="s">
        <v>27</v>
      </c>
      <c r="B17" s="31">
        <v>155</v>
      </c>
      <c r="C17" s="21" t="s">
        <v>15</v>
      </c>
      <c r="D17" s="280">
        <v>0.11</v>
      </c>
      <c r="E17" s="280"/>
    </row>
    <row r="18" spans="1:8" ht="20.100000000000001" customHeight="1" thickTop="1" thickBot="1">
      <c r="A18" s="21" t="s">
        <v>24</v>
      </c>
      <c r="B18" s="30">
        <v>16073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 t="s">
        <v>239</v>
      </c>
      <c r="B19" s="138">
        <f>17/486</f>
        <v>3.4979423868312758E-2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235" t="s">
        <v>18</v>
      </c>
      <c r="E20" s="235"/>
    </row>
    <row r="21" spans="1:8" ht="20.100000000000001" customHeight="1" thickTop="1" thickBot="1">
      <c r="A21" s="29"/>
      <c r="B21" s="28"/>
      <c r="C21" s="21" t="s">
        <v>187</v>
      </c>
      <c r="D21" s="235" t="s">
        <v>18</v>
      </c>
      <c r="E21" s="235"/>
    </row>
    <row r="22" spans="1:8" ht="20.100000000000001" customHeight="1" thickTop="1" thickBot="1">
      <c r="A22" s="29"/>
      <c r="B22" s="28"/>
      <c r="C22" s="21" t="s">
        <v>17</v>
      </c>
      <c r="D22" s="235">
        <v>0.01</v>
      </c>
      <c r="E22" s="235"/>
    </row>
    <row r="23" spans="1:8" ht="20.100000000000001" customHeight="1" thickTop="1" thickBot="1">
      <c r="A23" s="29"/>
      <c r="B23" s="28"/>
      <c r="C23" s="21" t="s">
        <v>33</v>
      </c>
      <c r="D23" s="235" t="s">
        <v>18</v>
      </c>
      <c r="E23" s="235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83</v>
      </c>
      <c r="C26" s="22" t="s">
        <v>20</v>
      </c>
      <c r="D26" s="292" t="s">
        <v>424</v>
      </c>
      <c r="E26" s="293"/>
    </row>
    <row r="27" spans="1:8" s="5" customFormat="1" ht="20.100000000000001" customHeight="1" thickTop="1" thickBot="1">
      <c r="A27" s="22" t="s">
        <v>1</v>
      </c>
      <c r="B27" s="7" t="s">
        <v>39</v>
      </c>
      <c r="C27" s="22" t="s">
        <v>2</v>
      </c>
      <c r="D27" s="292" t="s">
        <v>425</v>
      </c>
      <c r="E27" s="297"/>
    </row>
    <row r="28" spans="1:8" s="5" customFormat="1" ht="20.100000000000001" customHeight="1" thickTop="1" thickBot="1">
      <c r="A28" s="22"/>
      <c r="B28" s="7" t="s">
        <v>340</v>
      </c>
      <c r="C28" s="22" t="s">
        <v>3</v>
      </c>
      <c r="D28" s="292" t="s">
        <v>426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427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415</v>
      </c>
      <c r="B33" s="295"/>
      <c r="C33" s="311" t="s">
        <v>428</v>
      </c>
      <c r="D33" s="312"/>
    </row>
    <row r="34" spans="1:4" ht="53.25" customHeight="1" thickTop="1" thickBot="1">
      <c r="A34" s="294"/>
      <c r="B34" s="295"/>
      <c r="C34" s="294"/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H12" sqref="H1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25" style="1" hidden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240"/>
      <c r="B2" s="240"/>
      <c r="C2" s="282" t="s">
        <v>432</v>
      </c>
      <c r="D2" s="283"/>
      <c r="E2" s="284"/>
    </row>
    <row r="3" spans="1:6" ht="20.100000000000001" customHeight="1" thickTop="1" thickBot="1">
      <c r="A3" s="22" t="s">
        <v>28</v>
      </c>
      <c r="B3" s="16">
        <v>148745751</v>
      </c>
      <c r="C3" s="241"/>
      <c r="D3" s="242"/>
      <c r="E3" s="243"/>
    </row>
    <row r="4" spans="1:6" ht="20.100000000000001" customHeight="1" thickTop="1" thickBot="1">
      <c r="A4" s="24" t="s">
        <v>30</v>
      </c>
      <c r="B4" s="17">
        <f>B3+B11</f>
        <v>150012981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28083220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29350450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0.81529027777777774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1327600</v>
      </c>
      <c r="C10" s="21" t="s">
        <v>10</v>
      </c>
      <c r="D10" s="280">
        <v>0.05</v>
      </c>
      <c r="E10" s="280"/>
    </row>
    <row r="11" spans="1:6" ht="20.100000000000001" customHeight="1" thickTop="1" thickBot="1">
      <c r="A11" s="21" t="s">
        <v>8</v>
      </c>
      <c r="B11" s="30">
        <v>1267230</v>
      </c>
      <c r="C11" s="21" t="s">
        <v>11</v>
      </c>
      <c r="D11" s="280">
        <v>0.04</v>
      </c>
      <c r="E11" s="280"/>
    </row>
    <row r="12" spans="1:6" ht="20.100000000000001" customHeight="1" thickTop="1" thickBot="1">
      <c r="A12" s="21" t="s">
        <v>21</v>
      </c>
      <c r="B12" s="30">
        <v>937300</v>
      </c>
      <c r="C12" s="21" t="s">
        <v>1</v>
      </c>
      <c r="D12" s="280">
        <v>0.22</v>
      </c>
      <c r="E12" s="280"/>
    </row>
    <row r="13" spans="1:6" ht="20.100000000000001" customHeight="1" thickTop="1" thickBot="1">
      <c r="A13" s="21" t="s">
        <v>22</v>
      </c>
      <c r="B13" s="30">
        <f>B11-B12</f>
        <v>329930</v>
      </c>
      <c r="C13" s="21" t="s">
        <v>6</v>
      </c>
      <c r="D13" s="280">
        <v>0.01</v>
      </c>
      <c r="E13" s="280"/>
    </row>
    <row r="14" spans="1:6" ht="20.100000000000001" customHeight="1" thickTop="1" thickBot="1">
      <c r="A14" s="21" t="s">
        <v>25</v>
      </c>
      <c r="B14" s="30">
        <f>B10-B11</f>
        <v>60370</v>
      </c>
      <c r="C14" s="21" t="s">
        <v>279</v>
      </c>
      <c r="D14" s="280">
        <v>0.19</v>
      </c>
      <c r="E14" s="280"/>
    </row>
    <row r="15" spans="1:6" ht="20.100000000000001" customHeight="1" thickTop="1" thickBot="1">
      <c r="A15" s="21" t="s">
        <v>23</v>
      </c>
      <c r="B15" s="30">
        <v>1046430</v>
      </c>
      <c r="C15" s="21" t="s">
        <v>13</v>
      </c>
      <c r="D15" s="280">
        <v>0.05</v>
      </c>
      <c r="E15" s="280"/>
    </row>
    <row r="16" spans="1:6" ht="20.100000000000001" customHeight="1" thickTop="1" thickBot="1">
      <c r="A16" s="21" t="s">
        <v>26</v>
      </c>
      <c r="B16" s="30">
        <f>B11-B15</f>
        <v>220800</v>
      </c>
      <c r="C16" s="21" t="s">
        <v>14</v>
      </c>
      <c r="D16" s="280">
        <v>0.28999999999999998</v>
      </c>
      <c r="E16" s="280"/>
    </row>
    <row r="17" spans="1:8" ht="20.100000000000001" customHeight="1" thickTop="1" thickBot="1">
      <c r="A17" s="21" t="s">
        <v>27</v>
      </c>
      <c r="B17" s="31">
        <v>94</v>
      </c>
      <c r="C17" s="21" t="s">
        <v>15</v>
      </c>
      <c r="D17" s="280">
        <v>0.12</v>
      </c>
      <c r="E17" s="280"/>
    </row>
    <row r="18" spans="1:8" ht="20.100000000000001" customHeight="1" thickTop="1" thickBot="1">
      <c r="A18" s="21" t="s">
        <v>24</v>
      </c>
      <c r="B18" s="30">
        <v>14123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 t="s">
        <v>239</v>
      </c>
      <c r="B19" s="138">
        <f>42/410</f>
        <v>0.1024390243902439</v>
      </c>
      <c r="C19" s="21" t="s">
        <v>12</v>
      </c>
      <c r="D19" s="280">
        <v>0.01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249" t="s">
        <v>18</v>
      </c>
      <c r="E20" s="249"/>
    </row>
    <row r="21" spans="1:8" ht="20.100000000000001" customHeight="1" thickTop="1" thickBot="1">
      <c r="A21" s="29"/>
      <c r="B21" s="28"/>
      <c r="C21" s="21" t="s">
        <v>187</v>
      </c>
      <c r="D21" s="249" t="s">
        <v>18</v>
      </c>
      <c r="E21" s="249"/>
    </row>
    <row r="22" spans="1:8" ht="20.100000000000001" customHeight="1" thickTop="1" thickBot="1">
      <c r="A22" s="29"/>
      <c r="B22" s="28"/>
      <c r="C22" s="21" t="s">
        <v>17</v>
      </c>
      <c r="D22" s="249" t="s">
        <v>18</v>
      </c>
      <c r="E22" s="249"/>
    </row>
    <row r="23" spans="1:8" ht="20.100000000000001" customHeight="1" thickTop="1" thickBot="1">
      <c r="A23" s="29"/>
      <c r="B23" s="28"/>
      <c r="C23" s="21" t="s">
        <v>33</v>
      </c>
      <c r="D23" s="249" t="s">
        <v>18</v>
      </c>
      <c r="E23" s="249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58</v>
      </c>
      <c r="C26" s="22" t="s">
        <v>20</v>
      </c>
      <c r="D26" s="292"/>
      <c r="E26" s="293"/>
    </row>
    <row r="27" spans="1:8" s="5" customFormat="1" ht="20.100000000000001" customHeight="1" thickTop="1" thickBot="1">
      <c r="A27" s="22" t="s">
        <v>1</v>
      </c>
      <c r="B27" s="7" t="s">
        <v>102</v>
      </c>
      <c r="C27" s="22" t="s">
        <v>2</v>
      </c>
      <c r="D27" s="292" t="s">
        <v>433</v>
      </c>
      <c r="E27" s="297"/>
    </row>
    <row r="28" spans="1:8" s="5" customFormat="1" ht="20.100000000000001" customHeight="1" thickTop="1" thickBot="1">
      <c r="A28" s="22"/>
      <c r="B28" s="7" t="s">
        <v>429</v>
      </c>
      <c r="C28" s="22" t="s">
        <v>3</v>
      </c>
      <c r="D28" s="292" t="s">
        <v>434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435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430</v>
      </c>
      <c r="B33" s="295"/>
      <c r="C33" s="311" t="s">
        <v>436</v>
      </c>
      <c r="D33" s="312"/>
    </row>
    <row r="34" spans="1:4" ht="53.25" customHeight="1" thickTop="1" thickBot="1">
      <c r="A34" s="294" t="s">
        <v>431</v>
      </c>
      <c r="B34" s="295"/>
      <c r="C34" s="294"/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H34" sqref="H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245"/>
      <c r="B2" s="245"/>
      <c r="C2" s="282" t="s">
        <v>438</v>
      </c>
      <c r="D2" s="283"/>
      <c r="E2" s="284"/>
    </row>
    <row r="3" spans="1:6" ht="20.100000000000001" customHeight="1" thickTop="1" thickBot="1">
      <c r="A3" s="22" t="s">
        <v>28</v>
      </c>
      <c r="B3" s="16">
        <v>150012981</v>
      </c>
      <c r="C3" s="246"/>
      <c r="D3" s="247"/>
      <c r="E3" s="248"/>
    </row>
    <row r="4" spans="1:6" ht="20.100000000000001" customHeight="1" thickTop="1" thickBot="1">
      <c r="A4" s="24" t="s">
        <v>30</v>
      </c>
      <c r="B4" s="17">
        <f>B3+B11</f>
        <v>152934251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29350450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32271720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0.89643666666666666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3105600</v>
      </c>
      <c r="C10" s="21" t="s">
        <v>10</v>
      </c>
      <c r="D10" s="280">
        <v>0.04</v>
      </c>
      <c r="E10" s="280"/>
    </row>
    <row r="11" spans="1:6" ht="20.100000000000001" customHeight="1" thickTop="1" thickBot="1">
      <c r="A11" s="21" t="s">
        <v>8</v>
      </c>
      <c r="B11" s="30">
        <v>2921270</v>
      </c>
      <c r="C11" s="21" t="s">
        <v>11</v>
      </c>
      <c r="D11" s="280">
        <v>0.03</v>
      </c>
      <c r="E11" s="280"/>
    </row>
    <row r="12" spans="1:6" ht="20.100000000000001" customHeight="1" thickTop="1" thickBot="1">
      <c r="A12" s="21" t="s">
        <v>21</v>
      </c>
      <c r="B12" s="30">
        <v>1656620</v>
      </c>
      <c r="C12" s="21" t="s">
        <v>1</v>
      </c>
      <c r="D12" s="280">
        <v>0.17</v>
      </c>
      <c r="E12" s="280"/>
    </row>
    <row r="13" spans="1:6" ht="20.100000000000001" customHeight="1" thickTop="1" thickBot="1">
      <c r="A13" s="21" t="s">
        <v>22</v>
      </c>
      <c r="B13" s="30">
        <f>B11-B12</f>
        <v>1264650</v>
      </c>
      <c r="C13" s="21" t="s">
        <v>6</v>
      </c>
      <c r="D13" s="280">
        <v>0.02</v>
      </c>
      <c r="E13" s="280"/>
    </row>
    <row r="14" spans="1:6" ht="20.100000000000001" customHeight="1" thickTop="1" thickBot="1">
      <c r="A14" s="21" t="s">
        <v>25</v>
      </c>
      <c r="B14" s="30">
        <f>B10-B11</f>
        <v>184330</v>
      </c>
      <c r="C14" s="21" t="s">
        <v>279</v>
      </c>
      <c r="D14" s="280">
        <v>0.34</v>
      </c>
      <c r="E14" s="280"/>
    </row>
    <row r="15" spans="1:6" ht="20.100000000000001" customHeight="1" thickTop="1" thickBot="1">
      <c r="A15" s="21" t="s">
        <v>23</v>
      </c>
      <c r="B15" s="30">
        <v>2174350</v>
      </c>
      <c r="C15" s="21" t="s">
        <v>13</v>
      </c>
      <c r="D15" s="280">
        <v>7.0000000000000007E-2</v>
      </c>
      <c r="E15" s="280"/>
    </row>
    <row r="16" spans="1:6" ht="20.100000000000001" customHeight="1" thickTop="1" thickBot="1">
      <c r="A16" s="21" t="s">
        <v>26</v>
      </c>
      <c r="B16" s="30">
        <f>B11-B15</f>
        <v>746920</v>
      </c>
      <c r="C16" s="21" t="s">
        <v>14</v>
      </c>
      <c r="D16" s="280">
        <v>0.2</v>
      </c>
      <c r="E16" s="280"/>
    </row>
    <row r="17" spans="1:8" ht="20.100000000000001" customHeight="1" thickTop="1" thickBot="1">
      <c r="A17" s="21" t="s">
        <v>27</v>
      </c>
      <c r="B17" s="31">
        <v>164</v>
      </c>
      <c r="C17" s="21" t="s">
        <v>15</v>
      </c>
      <c r="D17" s="280">
        <v>0.1</v>
      </c>
      <c r="E17" s="280"/>
    </row>
    <row r="18" spans="1:8" ht="20.100000000000001" customHeight="1" thickTop="1" thickBot="1">
      <c r="A18" s="21" t="s">
        <v>24</v>
      </c>
      <c r="B18" s="30">
        <v>18936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 t="s">
        <v>239</v>
      </c>
      <c r="B19" s="138">
        <f>16/501</f>
        <v>3.1936127744510975E-2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244" t="s">
        <v>18</v>
      </c>
      <c r="E20" s="244"/>
    </row>
    <row r="21" spans="1:8" ht="20.100000000000001" customHeight="1" thickTop="1" thickBot="1">
      <c r="A21" s="29"/>
      <c r="B21" s="28"/>
      <c r="C21" s="21" t="s">
        <v>187</v>
      </c>
      <c r="D21" s="244" t="s">
        <v>18</v>
      </c>
      <c r="E21" s="244"/>
    </row>
    <row r="22" spans="1:8" ht="20.100000000000001" customHeight="1" thickTop="1" thickBot="1">
      <c r="A22" s="29"/>
      <c r="B22" s="28"/>
      <c r="C22" s="21" t="s">
        <v>17</v>
      </c>
      <c r="D22" s="244" t="s">
        <v>18</v>
      </c>
      <c r="E22" s="244"/>
    </row>
    <row r="23" spans="1:8" ht="20.100000000000001" customHeight="1" thickTop="1" thickBot="1">
      <c r="A23" s="29"/>
      <c r="B23" s="28"/>
      <c r="C23" s="21" t="s">
        <v>33</v>
      </c>
      <c r="D23" s="244" t="s">
        <v>18</v>
      </c>
      <c r="E23" s="24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46</v>
      </c>
      <c r="C26" s="22" t="s">
        <v>20</v>
      </c>
      <c r="D26" s="292"/>
      <c r="E26" s="293"/>
    </row>
    <row r="27" spans="1:8" s="5" customFormat="1" ht="20.100000000000001" customHeight="1" thickTop="1" thickBot="1">
      <c r="A27" s="22" t="s">
        <v>1</v>
      </c>
      <c r="B27" s="7" t="s">
        <v>273</v>
      </c>
      <c r="C27" s="22" t="s">
        <v>2</v>
      </c>
      <c r="D27" s="292" t="s">
        <v>439</v>
      </c>
      <c r="E27" s="297"/>
    </row>
    <row r="28" spans="1:8" s="5" customFormat="1" ht="20.100000000000001" customHeight="1" thickTop="1" thickBot="1">
      <c r="A28" s="22"/>
      <c r="B28" s="7" t="s">
        <v>39</v>
      </c>
      <c r="C28" s="22" t="s">
        <v>3</v>
      </c>
      <c r="D28" s="292" t="s">
        <v>440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441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443</v>
      </c>
      <c r="B33" s="295"/>
      <c r="C33" s="311" t="s">
        <v>445</v>
      </c>
      <c r="D33" s="312"/>
    </row>
    <row r="34" spans="1:4" ht="53.25" customHeight="1" thickTop="1" thickBot="1">
      <c r="A34" s="294" t="s">
        <v>444</v>
      </c>
      <c r="B34" s="295"/>
      <c r="C34" s="294" t="s">
        <v>442</v>
      </c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5" sqref="C35:D37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251"/>
      <c r="B2" s="251"/>
      <c r="C2" s="282" t="s">
        <v>453</v>
      </c>
      <c r="D2" s="283"/>
      <c r="E2" s="284"/>
    </row>
    <row r="3" spans="1:6" ht="20.100000000000001" customHeight="1" thickTop="1" thickBot="1">
      <c r="A3" s="22" t="s">
        <v>28</v>
      </c>
      <c r="B3" s="16">
        <v>152934251</v>
      </c>
      <c r="C3" s="252"/>
      <c r="D3" s="253"/>
      <c r="E3" s="254"/>
    </row>
    <row r="4" spans="1:6" ht="20.100000000000001" customHeight="1" thickTop="1" thickBot="1">
      <c r="A4" s="24" t="s">
        <v>30</v>
      </c>
      <c r="B4" s="17">
        <f>B3+B11</f>
        <v>153830051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32271720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33167520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0.92132000000000003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910800</v>
      </c>
      <c r="C10" s="21" t="s">
        <v>10</v>
      </c>
      <c r="D10" s="280">
        <v>0.06</v>
      </c>
      <c r="E10" s="280"/>
    </row>
    <row r="11" spans="1:6" ht="20.100000000000001" customHeight="1" thickTop="1" thickBot="1">
      <c r="A11" s="21" t="s">
        <v>8</v>
      </c>
      <c r="B11" s="30">
        <v>895800</v>
      </c>
      <c r="C11" s="21" t="s">
        <v>11</v>
      </c>
      <c r="D11" s="280">
        <v>0.08</v>
      </c>
      <c r="E11" s="280"/>
    </row>
    <row r="12" spans="1:6" ht="20.100000000000001" customHeight="1" thickTop="1" thickBot="1">
      <c r="A12" s="21" t="s">
        <v>21</v>
      </c>
      <c r="B12" s="30">
        <v>575100</v>
      </c>
      <c r="C12" s="21" t="s">
        <v>1</v>
      </c>
      <c r="D12" s="280">
        <v>0.23</v>
      </c>
      <c r="E12" s="280"/>
    </row>
    <row r="13" spans="1:6" ht="20.100000000000001" customHeight="1" thickTop="1" thickBot="1">
      <c r="A13" s="21" t="s">
        <v>22</v>
      </c>
      <c r="B13" s="30">
        <f>B11-B12</f>
        <v>320700</v>
      </c>
      <c r="C13" s="21" t="s">
        <v>6</v>
      </c>
      <c r="D13" s="280">
        <v>0.04</v>
      </c>
      <c r="E13" s="280"/>
    </row>
    <row r="14" spans="1:6" ht="20.100000000000001" customHeight="1" thickTop="1" thickBot="1">
      <c r="A14" s="21" t="s">
        <v>25</v>
      </c>
      <c r="B14" s="30">
        <f>B10-B11</f>
        <v>15000</v>
      </c>
      <c r="C14" s="21" t="s">
        <v>279</v>
      </c>
      <c r="D14" s="280">
        <v>0.08</v>
      </c>
      <c r="E14" s="280"/>
    </row>
    <row r="15" spans="1:6" ht="20.100000000000001" customHeight="1" thickTop="1" thickBot="1">
      <c r="A15" s="21" t="s">
        <v>23</v>
      </c>
      <c r="B15" s="30">
        <v>692200</v>
      </c>
      <c r="C15" s="21" t="s">
        <v>13</v>
      </c>
      <c r="D15" s="280">
        <v>0.05</v>
      </c>
      <c r="E15" s="280"/>
    </row>
    <row r="16" spans="1:6" ht="20.100000000000001" customHeight="1" thickTop="1" thickBot="1">
      <c r="A16" s="21" t="s">
        <v>26</v>
      </c>
      <c r="B16" s="30">
        <f>B11-B15</f>
        <v>203600</v>
      </c>
      <c r="C16" s="21" t="s">
        <v>14</v>
      </c>
      <c r="D16" s="280">
        <v>0.3</v>
      </c>
      <c r="E16" s="280"/>
    </row>
    <row r="17" spans="1:8" ht="20.100000000000001" customHeight="1" thickTop="1" thickBot="1">
      <c r="A17" s="21" t="s">
        <v>27</v>
      </c>
      <c r="B17" s="31">
        <v>70</v>
      </c>
      <c r="C17" s="21" t="s">
        <v>15</v>
      </c>
      <c r="D17" s="280">
        <v>0.14000000000000001</v>
      </c>
      <c r="E17" s="280"/>
    </row>
    <row r="18" spans="1:8" ht="20.100000000000001" customHeight="1" thickTop="1" thickBot="1">
      <c r="A18" s="21" t="s">
        <v>24</v>
      </c>
      <c r="B18" s="30">
        <v>13011</v>
      </c>
      <c r="C18" s="21" t="s">
        <v>16</v>
      </c>
      <c r="D18" s="280">
        <v>0.01</v>
      </c>
      <c r="E18" s="280"/>
    </row>
    <row r="19" spans="1:8" ht="20.100000000000001" customHeight="1" thickTop="1" thickBot="1">
      <c r="A19" s="21" t="s">
        <v>239</v>
      </c>
      <c r="B19" s="138">
        <f>49/402</f>
        <v>0.12189054726368159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250" t="s">
        <v>18</v>
      </c>
      <c r="E20" s="250"/>
    </row>
    <row r="21" spans="1:8" ht="20.100000000000001" customHeight="1" thickTop="1" thickBot="1">
      <c r="A21" s="29"/>
      <c r="B21" s="28"/>
      <c r="C21" s="21" t="s">
        <v>187</v>
      </c>
      <c r="D21" s="250" t="s">
        <v>18</v>
      </c>
      <c r="E21" s="250"/>
    </row>
    <row r="22" spans="1:8" ht="20.100000000000001" customHeight="1" thickTop="1" thickBot="1">
      <c r="A22" s="29"/>
      <c r="B22" s="28"/>
      <c r="C22" s="21" t="s">
        <v>17</v>
      </c>
      <c r="D22" s="250" t="s">
        <v>18</v>
      </c>
      <c r="E22" s="250"/>
    </row>
    <row r="23" spans="1:8" ht="20.100000000000001" customHeight="1" thickTop="1" thickBot="1">
      <c r="A23" s="29"/>
      <c r="B23" s="28"/>
      <c r="C23" s="21" t="s">
        <v>33</v>
      </c>
      <c r="D23" s="250" t="s">
        <v>18</v>
      </c>
      <c r="E23" s="250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60</v>
      </c>
      <c r="C26" s="22" t="s">
        <v>20</v>
      </c>
      <c r="D26" s="292" t="s">
        <v>446</v>
      </c>
      <c r="E26" s="293"/>
    </row>
    <row r="27" spans="1:8" s="5" customFormat="1" ht="20.100000000000001" customHeight="1" thickTop="1" thickBot="1">
      <c r="A27" s="22" t="s">
        <v>1</v>
      </c>
      <c r="B27" s="7" t="s">
        <v>235</v>
      </c>
      <c r="C27" s="22" t="s">
        <v>2</v>
      </c>
      <c r="D27" s="292" t="s">
        <v>447</v>
      </c>
      <c r="E27" s="297"/>
    </row>
    <row r="28" spans="1:8" s="5" customFormat="1" ht="20.100000000000001" customHeight="1" thickTop="1" thickBot="1">
      <c r="A28" s="22"/>
      <c r="B28" s="7" t="s">
        <v>236</v>
      </c>
      <c r="C28" s="22" t="s">
        <v>3</v>
      </c>
      <c r="D28" s="292" t="s">
        <v>448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441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437</v>
      </c>
      <c r="B33" s="295"/>
      <c r="C33" s="311" t="s">
        <v>449</v>
      </c>
      <c r="D33" s="312"/>
    </row>
    <row r="34" spans="1:4" ht="53.25" customHeight="1" thickTop="1" thickBot="1">
      <c r="A34" s="294"/>
      <c r="B34" s="295"/>
      <c r="C34" s="294" t="s">
        <v>454</v>
      </c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D27" sqref="D27:E27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256"/>
      <c r="B2" s="256"/>
      <c r="C2" s="282" t="s">
        <v>455</v>
      </c>
      <c r="D2" s="283"/>
      <c r="E2" s="284"/>
    </row>
    <row r="3" spans="1:6" ht="20.100000000000001" customHeight="1" thickTop="1" thickBot="1">
      <c r="A3" s="22" t="s">
        <v>28</v>
      </c>
      <c r="B3" s="16">
        <v>153830051</v>
      </c>
      <c r="C3" s="257"/>
      <c r="D3" s="258"/>
      <c r="E3" s="259"/>
    </row>
    <row r="4" spans="1:6" ht="20.100000000000001" customHeight="1" thickTop="1" thickBot="1">
      <c r="A4" s="24" t="s">
        <v>30</v>
      </c>
      <c r="B4" s="17">
        <f>B3+B11</f>
        <v>154878151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33167520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34215620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0.95043388888888891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1048100</v>
      </c>
      <c r="C10" s="21" t="s">
        <v>10</v>
      </c>
      <c r="D10" s="280">
        <v>0.03</v>
      </c>
      <c r="E10" s="280"/>
    </row>
    <row r="11" spans="1:6" ht="20.100000000000001" customHeight="1" thickTop="1" thickBot="1">
      <c r="A11" s="21" t="s">
        <v>8</v>
      </c>
      <c r="B11" s="30">
        <v>1048100</v>
      </c>
      <c r="C11" s="21" t="s">
        <v>11</v>
      </c>
      <c r="D11" s="280">
        <v>0.05</v>
      </c>
      <c r="E11" s="280"/>
    </row>
    <row r="12" spans="1:6" ht="20.100000000000001" customHeight="1" thickTop="1" thickBot="1">
      <c r="A12" s="21" t="s">
        <v>21</v>
      </c>
      <c r="B12" s="30">
        <v>837800</v>
      </c>
      <c r="C12" s="21" t="s">
        <v>1</v>
      </c>
      <c r="D12" s="280">
        <v>0.17</v>
      </c>
      <c r="E12" s="280"/>
    </row>
    <row r="13" spans="1:6" ht="20.100000000000001" customHeight="1" thickTop="1" thickBot="1">
      <c r="A13" s="21" t="s">
        <v>22</v>
      </c>
      <c r="B13" s="30">
        <f>B11-B12</f>
        <v>210300</v>
      </c>
      <c r="C13" s="21" t="s">
        <v>6</v>
      </c>
      <c r="D13" s="280" t="s">
        <v>18</v>
      </c>
      <c r="E13" s="280"/>
    </row>
    <row r="14" spans="1:6" ht="20.100000000000001" customHeight="1" thickTop="1" thickBot="1">
      <c r="A14" s="21" t="s">
        <v>25</v>
      </c>
      <c r="B14" s="30">
        <f>B10-B11</f>
        <v>0</v>
      </c>
      <c r="C14" s="21" t="s">
        <v>279</v>
      </c>
      <c r="D14" s="280">
        <v>0.13</v>
      </c>
      <c r="E14" s="280"/>
    </row>
    <row r="15" spans="1:6" ht="20.100000000000001" customHeight="1" thickTop="1" thickBot="1">
      <c r="A15" s="21" t="s">
        <v>23</v>
      </c>
      <c r="B15" s="30">
        <v>644300</v>
      </c>
      <c r="C15" s="21" t="s">
        <v>13</v>
      </c>
      <c r="D15" s="280">
        <v>0.03</v>
      </c>
      <c r="E15" s="280"/>
    </row>
    <row r="16" spans="1:6" ht="20.100000000000001" customHeight="1" thickTop="1" thickBot="1">
      <c r="A16" s="21" t="s">
        <v>26</v>
      </c>
      <c r="B16" s="30">
        <f>B11-B15</f>
        <v>403800</v>
      </c>
      <c r="C16" s="21" t="s">
        <v>14</v>
      </c>
      <c r="D16" s="280">
        <v>0.24</v>
      </c>
      <c r="E16" s="280"/>
    </row>
    <row r="17" spans="1:8" ht="20.100000000000001" customHeight="1" thickTop="1" thickBot="1">
      <c r="A17" s="21" t="s">
        <v>27</v>
      </c>
      <c r="B17" s="31">
        <v>67</v>
      </c>
      <c r="C17" s="21" t="s">
        <v>15</v>
      </c>
      <c r="D17" s="280">
        <v>0.1</v>
      </c>
      <c r="E17" s="280"/>
    </row>
    <row r="18" spans="1:8" ht="20.100000000000001" customHeight="1" thickTop="1" thickBot="1">
      <c r="A18" s="21" t="s">
        <v>24</v>
      </c>
      <c r="B18" s="30">
        <v>15643</v>
      </c>
      <c r="C18" s="21" t="s">
        <v>16</v>
      </c>
      <c r="D18" s="280">
        <v>0.05</v>
      </c>
      <c r="E18" s="280"/>
    </row>
    <row r="19" spans="1:8" ht="20.100000000000001" customHeight="1" thickTop="1" thickBot="1">
      <c r="A19" s="21" t="s">
        <v>239</v>
      </c>
      <c r="B19" s="138">
        <f>58/410</f>
        <v>0.14146341463414633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255" t="s">
        <v>18</v>
      </c>
      <c r="E20" s="255"/>
    </row>
    <row r="21" spans="1:8" ht="20.100000000000001" customHeight="1" thickTop="1" thickBot="1">
      <c r="A21" s="29"/>
      <c r="B21" s="28"/>
      <c r="C21" s="21" t="s">
        <v>187</v>
      </c>
      <c r="D21" s="255" t="s">
        <v>18</v>
      </c>
      <c r="E21" s="255"/>
    </row>
    <row r="22" spans="1:8" ht="20.100000000000001" customHeight="1" thickTop="1" thickBot="1">
      <c r="A22" s="29"/>
      <c r="B22" s="28"/>
      <c r="C22" s="21" t="s">
        <v>17</v>
      </c>
      <c r="D22" s="255" t="s">
        <v>18</v>
      </c>
      <c r="E22" s="255"/>
    </row>
    <row r="23" spans="1:8" ht="20.100000000000001" customHeight="1" thickTop="1" thickBot="1">
      <c r="A23" s="29"/>
      <c r="B23" s="28"/>
      <c r="C23" s="21" t="s">
        <v>33</v>
      </c>
      <c r="D23" s="255">
        <v>0.19</v>
      </c>
      <c r="E23" s="255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60</v>
      </c>
      <c r="C26" s="22" t="s">
        <v>20</v>
      </c>
      <c r="D26" s="292" t="s">
        <v>320</v>
      </c>
      <c r="E26" s="293"/>
    </row>
    <row r="27" spans="1:8" s="5" customFormat="1" ht="20.100000000000001" customHeight="1" thickTop="1" thickBot="1">
      <c r="A27" s="22" t="s">
        <v>1</v>
      </c>
      <c r="B27" s="7" t="s">
        <v>235</v>
      </c>
      <c r="C27" s="22" t="s">
        <v>2</v>
      </c>
      <c r="D27" s="292" t="s">
        <v>205</v>
      </c>
      <c r="E27" s="297"/>
    </row>
    <row r="28" spans="1:8" s="5" customFormat="1" ht="20.100000000000001" customHeight="1" thickTop="1" thickBot="1">
      <c r="A28" s="22"/>
      <c r="B28" s="7" t="s">
        <v>236</v>
      </c>
      <c r="C28" s="22" t="s">
        <v>3</v>
      </c>
      <c r="D28" s="292" t="s">
        <v>456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/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450</v>
      </c>
      <c r="B33" s="295"/>
      <c r="C33" s="311" t="s">
        <v>457</v>
      </c>
      <c r="D33" s="312"/>
    </row>
    <row r="34" spans="1:4" ht="53.25" customHeight="1" thickTop="1" thickBot="1">
      <c r="A34" s="294" t="s">
        <v>451</v>
      </c>
      <c r="B34" s="295"/>
      <c r="C34" s="294"/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F34" sqref="F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261"/>
      <c r="B2" s="261"/>
      <c r="C2" s="282" t="s">
        <v>458</v>
      </c>
      <c r="D2" s="283"/>
      <c r="E2" s="284"/>
    </row>
    <row r="3" spans="1:6" ht="20.100000000000001" customHeight="1" thickTop="1" thickBot="1">
      <c r="A3" s="22" t="s">
        <v>28</v>
      </c>
      <c r="B3" s="16">
        <v>154878151</v>
      </c>
      <c r="C3" s="262"/>
      <c r="D3" s="263"/>
      <c r="E3" s="264"/>
    </row>
    <row r="4" spans="1:6" ht="20.100000000000001" customHeight="1" thickTop="1" thickBot="1">
      <c r="A4" s="24" t="s">
        <v>30</v>
      </c>
      <c r="B4" s="17">
        <f>B3+B11</f>
        <v>155899381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34215620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35236850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0.9788013888888889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1069000</v>
      </c>
      <c r="C10" s="21" t="s">
        <v>10</v>
      </c>
      <c r="D10" s="280">
        <v>0.06</v>
      </c>
      <c r="E10" s="280"/>
    </row>
    <row r="11" spans="1:6" ht="20.100000000000001" customHeight="1" thickTop="1" thickBot="1">
      <c r="A11" s="21" t="s">
        <v>8</v>
      </c>
      <c r="B11" s="30">
        <v>1021230</v>
      </c>
      <c r="C11" s="21" t="s">
        <v>11</v>
      </c>
      <c r="D11" s="280">
        <v>0.12</v>
      </c>
      <c r="E11" s="280"/>
    </row>
    <row r="12" spans="1:6" ht="20.100000000000001" customHeight="1" thickTop="1" thickBot="1">
      <c r="A12" s="21" t="s">
        <v>21</v>
      </c>
      <c r="B12" s="30">
        <v>490300</v>
      </c>
      <c r="C12" s="21" t="s">
        <v>1</v>
      </c>
      <c r="D12" s="280">
        <v>0.26</v>
      </c>
      <c r="E12" s="280"/>
    </row>
    <row r="13" spans="1:6" ht="20.100000000000001" customHeight="1" thickTop="1" thickBot="1">
      <c r="A13" s="21" t="s">
        <v>22</v>
      </c>
      <c r="B13" s="30">
        <f>B11-B12</f>
        <v>530930</v>
      </c>
      <c r="C13" s="21" t="s">
        <v>6</v>
      </c>
      <c r="D13" s="280">
        <v>0.04</v>
      </c>
      <c r="E13" s="280"/>
    </row>
    <row r="14" spans="1:6" ht="20.100000000000001" customHeight="1" thickTop="1" thickBot="1">
      <c r="A14" s="21" t="s">
        <v>25</v>
      </c>
      <c r="B14" s="30">
        <f>B10-B11</f>
        <v>47770</v>
      </c>
      <c r="C14" s="21" t="s">
        <v>279</v>
      </c>
      <c r="D14" s="280">
        <v>0.04</v>
      </c>
      <c r="E14" s="280"/>
    </row>
    <row r="15" spans="1:6" ht="20.100000000000001" customHeight="1" thickTop="1" thickBot="1">
      <c r="A15" s="21" t="s">
        <v>23</v>
      </c>
      <c r="B15" s="30">
        <v>789680</v>
      </c>
      <c r="C15" s="21" t="s">
        <v>13</v>
      </c>
      <c r="D15" s="280">
        <v>0.06</v>
      </c>
      <c r="E15" s="280"/>
    </row>
    <row r="16" spans="1:6" ht="20.100000000000001" customHeight="1" thickTop="1" thickBot="1">
      <c r="A16" s="21" t="s">
        <v>26</v>
      </c>
      <c r="B16" s="30">
        <f>B11-B15</f>
        <v>231550</v>
      </c>
      <c r="C16" s="21" t="s">
        <v>14</v>
      </c>
      <c r="D16" s="280">
        <v>0.28999999999999998</v>
      </c>
      <c r="E16" s="280"/>
    </row>
    <row r="17" spans="1:8" ht="20.100000000000001" customHeight="1" thickTop="1" thickBot="1">
      <c r="A17" s="21" t="s">
        <v>27</v>
      </c>
      <c r="B17" s="31">
        <v>61</v>
      </c>
      <c r="C17" s="21" t="s">
        <v>15</v>
      </c>
      <c r="D17" s="280">
        <v>0.1</v>
      </c>
      <c r="E17" s="280"/>
    </row>
    <row r="18" spans="1:8" ht="20.100000000000001" customHeight="1" thickTop="1" thickBot="1">
      <c r="A18" s="21" t="s">
        <v>24</v>
      </c>
      <c r="B18" s="30">
        <v>17524</v>
      </c>
      <c r="C18" s="21" t="s">
        <v>16</v>
      </c>
      <c r="D18" s="280">
        <v>0.03</v>
      </c>
      <c r="E18" s="280"/>
    </row>
    <row r="19" spans="1:8" ht="20.100000000000001" customHeight="1" thickTop="1" thickBot="1">
      <c r="A19" s="21" t="s">
        <v>239</v>
      </c>
      <c r="B19" s="138">
        <f>39/441</f>
        <v>8.8435374149659865E-2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260" t="s">
        <v>18</v>
      </c>
      <c r="E20" s="260"/>
    </row>
    <row r="21" spans="1:8" ht="20.100000000000001" customHeight="1" thickTop="1" thickBot="1">
      <c r="A21" s="29"/>
      <c r="B21" s="28"/>
      <c r="C21" s="21" t="s">
        <v>187</v>
      </c>
      <c r="D21" s="260" t="s">
        <v>18</v>
      </c>
      <c r="E21" s="260"/>
    </row>
    <row r="22" spans="1:8" ht="20.100000000000001" customHeight="1" thickTop="1" thickBot="1">
      <c r="A22" s="29"/>
      <c r="B22" s="28"/>
      <c r="C22" s="21" t="s">
        <v>17</v>
      </c>
      <c r="D22" s="260" t="s">
        <v>18</v>
      </c>
      <c r="E22" s="260"/>
    </row>
    <row r="23" spans="1:8" ht="20.100000000000001" customHeight="1" thickTop="1" thickBot="1">
      <c r="A23" s="29"/>
      <c r="B23" s="28"/>
      <c r="C23" s="21" t="s">
        <v>33</v>
      </c>
      <c r="D23" s="260" t="s">
        <v>18</v>
      </c>
      <c r="E23" s="260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83</v>
      </c>
      <c r="C26" s="22" t="s">
        <v>20</v>
      </c>
      <c r="D26" s="292" t="s">
        <v>459</v>
      </c>
      <c r="E26" s="293"/>
    </row>
    <row r="27" spans="1:8" s="5" customFormat="1" ht="20.100000000000001" customHeight="1" thickTop="1" thickBot="1">
      <c r="A27" s="22" t="s">
        <v>1</v>
      </c>
      <c r="B27" s="7" t="s">
        <v>253</v>
      </c>
      <c r="C27" s="22" t="s">
        <v>2</v>
      </c>
      <c r="D27" s="292" t="s">
        <v>460</v>
      </c>
      <c r="E27" s="297"/>
    </row>
    <row r="28" spans="1:8" s="5" customFormat="1" ht="20.100000000000001" customHeight="1" thickTop="1" thickBot="1">
      <c r="A28" s="22"/>
      <c r="B28" s="7" t="s">
        <v>249</v>
      </c>
      <c r="C28" s="22" t="s">
        <v>3</v>
      </c>
      <c r="D28" s="292" t="s">
        <v>461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462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452</v>
      </c>
      <c r="B33" s="295"/>
      <c r="C33" s="311" t="s">
        <v>463</v>
      </c>
      <c r="D33" s="312"/>
    </row>
    <row r="34" spans="1:4" ht="53.25" customHeight="1" thickTop="1" thickBot="1">
      <c r="A34" s="294"/>
      <c r="B34" s="295"/>
      <c r="C34" s="294" t="s">
        <v>464</v>
      </c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4" sqref="C34:D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266"/>
      <c r="B2" s="266"/>
      <c r="C2" s="282" t="s">
        <v>469</v>
      </c>
      <c r="D2" s="283"/>
      <c r="E2" s="284"/>
    </row>
    <row r="3" spans="1:6" ht="20.100000000000001" customHeight="1" thickTop="1" thickBot="1">
      <c r="A3" s="22" t="s">
        <v>28</v>
      </c>
      <c r="B3" s="16">
        <v>155899381</v>
      </c>
      <c r="C3" s="267"/>
      <c r="D3" s="268"/>
      <c r="E3" s="269"/>
    </row>
    <row r="4" spans="1:6" ht="20.100000000000001" customHeight="1" thickTop="1" thickBot="1">
      <c r="A4" s="24" t="s">
        <v>30</v>
      </c>
      <c r="B4" s="17">
        <f>B3+B11</f>
        <v>157262331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35236850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36599800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1.016661111111111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1715900</v>
      </c>
      <c r="C10" s="21" t="s">
        <v>10</v>
      </c>
      <c r="D10" s="280">
        <v>0.03</v>
      </c>
      <c r="E10" s="280"/>
    </row>
    <row r="11" spans="1:6" ht="20.100000000000001" customHeight="1" thickTop="1" thickBot="1">
      <c r="A11" s="21" t="s">
        <v>8</v>
      </c>
      <c r="B11" s="30">
        <v>1362950</v>
      </c>
      <c r="C11" s="21" t="s">
        <v>11</v>
      </c>
      <c r="D11" s="280">
        <v>0.04</v>
      </c>
      <c r="E11" s="280"/>
    </row>
    <row r="12" spans="1:6" ht="20.100000000000001" customHeight="1" thickTop="1" thickBot="1">
      <c r="A12" s="21" t="s">
        <v>21</v>
      </c>
      <c r="B12" s="30">
        <v>1062100</v>
      </c>
      <c r="C12" s="21" t="s">
        <v>1</v>
      </c>
      <c r="D12" s="280">
        <v>0.26</v>
      </c>
      <c r="E12" s="280"/>
    </row>
    <row r="13" spans="1:6" ht="20.100000000000001" customHeight="1" thickTop="1" thickBot="1">
      <c r="A13" s="21" t="s">
        <v>22</v>
      </c>
      <c r="B13" s="30">
        <f>B11-B12</f>
        <v>300850</v>
      </c>
      <c r="C13" s="21" t="s">
        <v>6</v>
      </c>
      <c r="D13" s="280">
        <v>0.02</v>
      </c>
      <c r="E13" s="280"/>
    </row>
    <row r="14" spans="1:6" ht="20.100000000000001" customHeight="1" thickTop="1" thickBot="1">
      <c r="A14" s="21" t="s">
        <v>25</v>
      </c>
      <c r="B14" s="30">
        <f>B10-B11</f>
        <v>352950</v>
      </c>
      <c r="C14" s="21" t="s">
        <v>279</v>
      </c>
      <c r="D14" s="280">
        <v>0.33</v>
      </c>
      <c r="E14" s="280"/>
    </row>
    <row r="15" spans="1:6" ht="20.100000000000001" customHeight="1" thickTop="1" thickBot="1">
      <c r="A15" s="21" t="s">
        <v>23</v>
      </c>
      <c r="B15" s="30">
        <v>988300</v>
      </c>
      <c r="C15" s="21" t="s">
        <v>13</v>
      </c>
      <c r="D15" s="280">
        <v>0.03</v>
      </c>
      <c r="E15" s="280"/>
    </row>
    <row r="16" spans="1:6" ht="20.100000000000001" customHeight="1" thickTop="1" thickBot="1">
      <c r="A16" s="21" t="s">
        <v>26</v>
      </c>
      <c r="B16" s="30">
        <f>B11-B15</f>
        <v>374650</v>
      </c>
      <c r="C16" s="21" t="s">
        <v>14</v>
      </c>
      <c r="D16" s="280">
        <v>0.22</v>
      </c>
      <c r="E16" s="280"/>
    </row>
    <row r="17" spans="1:8" ht="20.100000000000001" customHeight="1" thickTop="1" thickBot="1">
      <c r="A17" s="21" t="s">
        <v>27</v>
      </c>
      <c r="B17" s="31">
        <v>111</v>
      </c>
      <c r="C17" s="21" t="s">
        <v>15</v>
      </c>
      <c r="D17" s="280">
        <v>0.06</v>
      </c>
      <c r="E17" s="280"/>
    </row>
    <row r="18" spans="1:8" ht="20.100000000000001" customHeight="1" thickTop="1" thickBot="1">
      <c r="A18" s="21" t="s">
        <v>24</v>
      </c>
      <c r="B18" s="30">
        <v>15458</v>
      </c>
      <c r="C18" s="21" t="s">
        <v>16</v>
      </c>
      <c r="D18" s="280">
        <v>0.01</v>
      </c>
      <c r="E18" s="280"/>
    </row>
    <row r="19" spans="1:8" ht="20.100000000000001" customHeight="1" thickTop="1" thickBot="1">
      <c r="A19" s="21" t="s">
        <v>239</v>
      </c>
      <c r="B19" s="138">
        <f>36/467</f>
        <v>7.7087794432548179E-2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265" t="s">
        <v>18</v>
      </c>
      <c r="E20" s="265"/>
    </row>
    <row r="21" spans="1:8" ht="20.100000000000001" customHeight="1" thickTop="1" thickBot="1">
      <c r="A21" s="29"/>
      <c r="B21" s="28"/>
      <c r="C21" s="21" t="s">
        <v>187</v>
      </c>
      <c r="D21" s="265" t="s">
        <v>18</v>
      </c>
      <c r="E21" s="265"/>
    </row>
    <row r="22" spans="1:8" ht="20.100000000000001" customHeight="1" thickTop="1" thickBot="1">
      <c r="A22" s="29"/>
      <c r="B22" s="28"/>
      <c r="C22" s="21" t="s">
        <v>17</v>
      </c>
      <c r="D22" s="265" t="s">
        <v>18</v>
      </c>
      <c r="E22" s="265"/>
    </row>
    <row r="23" spans="1:8" ht="20.100000000000001" customHeight="1" thickTop="1" thickBot="1">
      <c r="A23" s="29"/>
      <c r="B23" s="28"/>
      <c r="C23" s="21" t="s">
        <v>33</v>
      </c>
      <c r="D23" s="265" t="s">
        <v>18</v>
      </c>
      <c r="E23" s="265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83</v>
      </c>
      <c r="C26" s="22" t="s">
        <v>20</v>
      </c>
      <c r="D26" s="292"/>
      <c r="E26" s="293"/>
    </row>
    <row r="27" spans="1:8" s="5" customFormat="1" ht="20.100000000000001" customHeight="1" thickTop="1" thickBot="1">
      <c r="A27" s="22" t="s">
        <v>1</v>
      </c>
      <c r="B27" s="7" t="s">
        <v>253</v>
      </c>
      <c r="C27" s="22" t="s">
        <v>2</v>
      </c>
      <c r="D27" s="292" t="s">
        <v>470</v>
      </c>
      <c r="E27" s="297"/>
    </row>
    <row r="28" spans="1:8" s="5" customFormat="1" ht="20.100000000000001" customHeight="1" thickTop="1" thickBot="1">
      <c r="A28" s="22"/>
      <c r="B28" s="7" t="s">
        <v>249</v>
      </c>
      <c r="C28" s="22" t="s">
        <v>3</v>
      </c>
      <c r="D28" s="292" t="s">
        <v>471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472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465</v>
      </c>
      <c r="B33" s="295"/>
      <c r="C33" s="311" t="s">
        <v>473</v>
      </c>
      <c r="D33" s="312"/>
    </row>
    <row r="34" spans="1:4" ht="53.25" customHeight="1" thickTop="1" thickBot="1">
      <c r="A34" s="294"/>
      <c r="B34" s="295"/>
      <c r="C34" s="294"/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6"/>
  <sheetViews>
    <sheetView topLeftCell="A10" zoomScaleNormal="100" workbookViewId="0">
      <selection activeCell="I18" sqref="I18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48"/>
      <c r="B2" s="48"/>
      <c r="C2" s="282" t="s">
        <v>87</v>
      </c>
      <c r="D2" s="283"/>
      <c r="E2" s="284"/>
    </row>
    <row r="3" spans="1:6" ht="20.100000000000001" customHeight="1" thickTop="1" thickBot="1">
      <c r="A3" s="22" t="s">
        <v>28</v>
      </c>
      <c r="B3" s="16">
        <v>90798771</v>
      </c>
      <c r="C3" s="49"/>
      <c r="D3" s="50"/>
      <c r="E3" s="51"/>
    </row>
    <row r="4" spans="1:6" ht="20.100000000000001" customHeight="1" thickTop="1" thickBot="1">
      <c r="A4" s="24" t="s">
        <v>30</v>
      </c>
      <c r="B4" s="17">
        <f>B3+B11</f>
        <v>91611951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5531640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6344820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0.19226727272727273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879600</v>
      </c>
      <c r="C10" s="21" t="s">
        <v>10</v>
      </c>
      <c r="D10" s="280">
        <v>0.12</v>
      </c>
      <c r="E10" s="280"/>
    </row>
    <row r="11" spans="1:6" ht="20.100000000000001" customHeight="1" thickTop="1" thickBot="1">
      <c r="A11" s="21" t="s">
        <v>8</v>
      </c>
      <c r="B11" s="30">
        <v>813180</v>
      </c>
      <c r="C11" s="21" t="s">
        <v>11</v>
      </c>
      <c r="D11" s="280">
        <v>0.08</v>
      </c>
      <c r="E11" s="280"/>
    </row>
    <row r="12" spans="1:6" ht="20.100000000000001" customHeight="1" thickTop="1" thickBot="1">
      <c r="A12" s="21" t="s">
        <v>21</v>
      </c>
      <c r="B12" s="30">
        <v>570600</v>
      </c>
      <c r="C12" s="21" t="s">
        <v>1</v>
      </c>
      <c r="D12" s="280">
        <v>0.28999999999999998</v>
      </c>
      <c r="E12" s="280"/>
    </row>
    <row r="13" spans="1:6" ht="20.100000000000001" customHeight="1" thickTop="1" thickBot="1">
      <c r="A13" s="21" t="s">
        <v>22</v>
      </c>
      <c r="B13" s="30">
        <f>B11-B12</f>
        <v>242580</v>
      </c>
      <c r="C13" s="21" t="s">
        <v>6</v>
      </c>
      <c r="D13" s="280">
        <v>0.11</v>
      </c>
      <c r="E13" s="280"/>
    </row>
    <row r="14" spans="1:6" ht="20.100000000000001" customHeight="1" thickTop="1" thickBot="1">
      <c r="A14" s="21" t="s">
        <v>25</v>
      </c>
      <c r="B14" s="30">
        <f>B10-B11</f>
        <v>66420</v>
      </c>
      <c r="C14" s="21" t="s">
        <v>12</v>
      </c>
      <c r="D14" s="280" t="s">
        <v>18</v>
      </c>
      <c r="E14" s="280"/>
    </row>
    <row r="15" spans="1:6" ht="20.100000000000001" customHeight="1" thickTop="1" thickBot="1">
      <c r="A15" s="21" t="s">
        <v>23</v>
      </c>
      <c r="B15" s="30">
        <v>598580</v>
      </c>
      <c r="C15" s="21" t="s">
        <v>13</v>
      </c>
      <c r="D15" s="280">
        <v>0.13</v>
      </c>
      <c r="E15" s="280"/>
    </row>
    <row r="16" spans="1:6" ht="20.100000000000001" customHeight="1" thickTop="1" thickBot="1">
      <c r="A16" s="21" t="s">
        <v>26</v>
      </c>
      <c r="B16" s="30">
        <f>B11-B15</f>
        <v>214600</v>
      </c>
      <c r="C16" s="21" t="s">
        <v>14</v>
      </c>
      <c r="D16" s="280">
        <v>0.19</v>
      </c>
      <c r="E16" s="280"/>
    </row>
    <row r="17" spans="1:8" ht="20.100000000000001" customHeight="1" thickTop="1" thickBot="1">
      <c r="A17" s="21" t="s">
        <v>27</v>
      </c>
      <c r="B17" s="31">
        <v>73</v>
      </c>
      <c r="C17" s="21" t="s">
        <v>15</v>
      </c>
      <c r="D17" s="280">
        <v>0.03</v>
      </c>
      <c r="E17" s="280"/>
    </row>
    <row r="18" spans="1:8" ht="20.100000000000001" customHeight="1" thickTop="1" thickBot="1">
      <c r="A18" s="21" t="s">
        <v>24</v>
      </c>
      <c r="B18" s="30">
        <v>12049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>
        <v>0.02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47" t="s">
        <v>18</v>
      </c>
      <c r="E20" s="47"/>
    </row>
    <row r="21" spans="1:8" ht="20.100000000000001" customHeight="1" thickTop="1" thickBot="1">
      <c r="A21" s="29"/>
      <c r="B21" s="28"/>
      <c r="C21" s="21" t="s">
        <v>33</v>
      </c>
      <c r="D21" s="47" t="s">
        <v>18</v>
      </c>
      <c r="E21" s="47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 t="s">
        <v>60</v>
      </c>
      <c r="C24" s="22" t="s">
        <v>20</v>
      </c>
      <c r="D24" s="292" t="s">
        <v>88</v>
      </c>
      <c r="E24" s="293"/>
    </row>
    <row r="25" spans="1:8" s="5" customFormat="1" ht="20.100000000000001" customHeight="1" thickTop="1" thickBot="1">
      <c r="A25" s="22" t="s">
        <v>1</v>
      </c>
      <c r="B25" s="7" t="s">
        <v>61</v>
      </c>
      <c r="C25" s="22" t="s">
        <v>2</v>
      </c>
      <c r="D25" s="292" t="s">
        <v>89</v>
      </c>
      <c r="E25" s="297"/>
    </row>
    <row r="26" spans="1:8" s="5" customFormat="1" ht="20.100000000000001" customHeight="1" thickTop="1" thickBot="1">
      <c r="A26" s="22"/>
      <c r="B26" s="7"/>
      <c r="C26" s="22" t="s">
        <v>3</v>
      </c>
      <c r="D26" s="292" t="s">
        <v>90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/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66</v>
      </c>
      <c r="B31" s="310"/>
      <c r="C31" s="311" t="s">
        <v>91</v>
      </c>
      <c r="D31" s="320"/>
    </row>
    <row r="32" spans="1:8" ht="53.25" customHeight="1" thickTop="1" thickBot="1">
      <c r="A32" s="294" t="s">
        <v>67</v>
      </c>
      <c r="B32" s="295"/>
      <c r="C32" s="294"/>
      <c r="D32" s="296"/>
    </row>
    <row r="33" spans="1:4" ht="20.100000000000001" customHeight="1" thickTop="1">
      <c r="A33" s="298"/>
      <c r="B33" s="299"/>
      <c r="C33" s="304"/>
      <c r="D33" s="305"/>
    </row>
    <row r="34" spans="1:4" ht="20.100000000000001" customHeight="1">
      <c r="A34" s="300"/>
      <c r="B34" s="301"/>
      <c r="C34" s="306"/>
      <c r="D34" s="307"/>
    </row>
    <row r="35" spans="1:4" ht="20.100000000000001" customHeight="1" thickBot="1">
      <c r="A35" s="302"/>
      <c r="B35" s="303"/>
      <c r="C35" s="308"/>
      <c r="D35" s="309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C34" sqref="C34:D3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271"/>
      <c r="B2" s="271"/>
      <c r="C2" s="282" t="s">
        <v>468</v>
      </c>
      <c r="D2" s="283"/>
      <c r="E2" s="284"/>
    </row>
    <row r="3" spans="1:6" ht="20.100000000000001" customHeight="1" thickTop="1" thickBot="1">
      <c r="A3" s="22" t="s">
        <v>28</v>
      </c>
      <c r="B3" s="16">
        <v>157262331</v>
      </c>
      <c r="C3" s="272"/>
      <c r="D3" s="273"/>
      <c r="E3" s="274"/>
    </row>
    <row r="4" spans="1:6" ht="20.100000000000001" customHeight="1" thickTop="1" thickBot="1">
      <c r="A4" s="24" t="s">
        <v>30</v>
      </c>
      <c r="B4" s="17">
        <f>B3+B11</f>
        <v>159655531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36599800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38993000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1.0831388888888889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2414500</v>
      </c>
      <c r="C10" s="21" t="s">
        <v>10</v>
      </c>
      <c r="D10" s="280">
        <v>0.06</v>
      </c>
      <c r="E10" s="280"/>
    </row>
    <row r="11" spans="1:6" ht="20.100000000000001" customHeight="1" thickTop="1" thickBot="1">
      <c r="A11" s="21" t="s">
        <v>8</v>
      </c>
      <c r="B11" s="30">
        <v>2393200</v>
      </c>
      <c r="C11" s="21" t="s">
        <v>11</v>
      </c>
      <c r="D11" s="280">
        <v>0.05</v>
      </c>
      <c r="E11" s="280"/>
    </row>
    <row r="12" spans="1:6" ht="20.100000000000001" customHeight="1" thickTop="1" thickBot="1">
      <c r="A12" s="21" t="s">
        <v>21</v>
      </c>
      <c r="B12" s="30">
        <v>1859200</v>
      </c>
      <c r="C12" s="21" t="s">
        <v>1</v>
      </c>
      <c r="D12" s="280">
        <v>0.22</v>
      </c>
      <c r="E12" s="280"/>
    </row>
    <row r="13" spans="1:6" ht="20.100000000000001" customHeight="1" thickTop="1" thickBot="1">
      <c r="A13" s="21" t="s">
        <v>22</v>
      </c>
      <c r="B13" s="30">
        <f>B11-B12</f>
        <v>534000</v>
      </c>
      <c r="C13" s="21" t="s">
        <v>6</v>
      </c>
      <c r="D13" s="280">
        <v>0.04</v>
      </c>
      <c r="E13" s="280"/>
    </row>
    <row r="14" spans="1:6" ht="20.100000000000001" customHeight="1" thickTop="1" thickBot="1">
      <c r="A14" s="21" t="s">
        <v>25</v>
      </c>
      <c r="B14" s="30">
        <f>B10-B11</f>
        <v>21300</v>
      </c>
      <c r="C14" s="21" t="s">
        <v>279</v>
      </c>
      <c r="D14" s="280">
        <v>0.16</v>
      </c>
      <c r="E14" s="280"/>
    </row>
    <row r="15" spans="1:6" ht="20.100000000000001" customHeight="1" thickTop="1" thickBot="1">
      <c r="A15" s="21" t="s">
        <v>23</v>
      </c>
      <c r="B15" s="30">
        <v>1941400</v>
      </c>
      <c r="C15" s="21" t="s">
        <v>13</v>
      </c>
      <c r="D15" s="280">
        <v>7.0000000000000007E-2</v>
      </c>
      <c r="E15" s="280"/>
    </row>
    <row r="16" spans="1:6" ht="20.100000000000001" customHeight="1" thickTop="1" thickBot="1">
      <c r="A16" s="21" t="s">
        <v>26</v>
      </c>
      <c r="B16" s="30">
        <f>B11-B15</f>
        <v>451800</v>
      </c>
      <c r="C16" s="21" t="s">
        <v>14</v>
      </c>
      <c r="D16" s="280">
        <v>0.25</v>
      </c>
      <c r="E16" s="280"/>
    </row>
    <row r="17" spans="1:8" ht="20.100000000000001" customHeight="1" thickTop="1" thickBot="1">
      <c r="A17" s="21" t="s">
        <v>27</v>
      </c>
      <c r="B17" s="31">
        <v>162</v>
      </c>
      <c r="C17" s="21" t="s">
        <v>15</v>
      </c>
      <c r="D17" s="280">
        <v>0.14000000000000001</v>
      </c>
      <c r="E17" s="280"/>
    </row>
    <row r="18" spans="1:8" ht="20.100000000000001" customHeight="1" thickTop="1" thickBot="1">
      <c r="A18" s="21" t="s">
        <v>24</v>
      </c>
      <c r="B18" s="30">
        <v>14904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 t="s">
        <v>239</v>
      </c>
      <c r="B19" s="138">
        <f>10/511</f>
        <v>1.9569471624266144E-2</v>
      </c>
      <c r="C19" s="21" t="s">
        <v>12</v>
      </c>
      <c r="D19" s="280">
        <v>0.01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270" t="s">
        <v>18</v>
      </c>
      <c r="E20" s="270"/>
    </row>
    <row r="21" spans="1:8" ht="20.100000000000001" customHeight="1" thickTop="1" thickBot="1">
      <c r="A21" s="29"/>
      <c r="B21" s="28"/>
      <c r="C21" s="21" t="s">
        <v>187</v>
      </c>
      <c r="D21" s="270" t="s">
        <v>18</v>
      </c>
      <c r="E21" s="270"/>
    </row>
    <row r="22" spans="1:8" ht="20.100000000000001" customHeight="1" thickTop="1" thickBot="1">
      <c r="A22" s="29"/>
      <c r="B22" s="28"/>
      <c r="C22" s="21" t="s">
        <v>17</v>
      </c>
      <c r="D22" s="270" t="s">
        <v>18</v>
      </c>
      <c r="E22" s="270"/>
    </row>
    <row r="23" spans="1:8" ht="20.100000000000001" customHeight="1" thickTop="1" thickBot="1">
      <c r="A23" s="29"/>
      <c r="B23" s="28"/>
      <c r="C23" s="21" t="s">
        <v>33</v>
      </c>
      <c r="D23" s="270" t="s">
        <v>18</v>
      </c>
      <c r="E23" s="270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46</v>
      </c>
      <c r="C26" s="22" t="s">
        <v>20</v>
      </c>
      <c r="D26" s="292" t="s">
        <v>475</v>
      </c>
      <c r="E26" s="293"/>
    </row>
    <row r="27" spans="1:8" s="5" customFormat="1" ht="20.100000000000001" customHeight="1" thickTop="1" thickBot="1">
      <c r="A27" s="22" t="s">
        <v>1</v>
      </c>
      <c r="B27" s="7" t="s">
        <v>235</v>
      </c>
      <c r="C27" s="22" t="s">
        <v>2</v>
      </c>
      <c r="D27" s="292" t="s">
        <v>476</v>
      </c>
      <c r="E27" s="297"/>
    </row>
    <row r="28" spans="1:8" s="5" customFormat="1" ht="20.100000000000001" customHeight="1" thickTop="1" thickBot="1">
      <c r="A28" s="22"/>
      <c r="B28" s="7" t="s">
        <v>39</v>
      </c>
      <c r="C28" s="22" t="s">
        <v>3</v>
      </c>
      <c r="D28" s="292" t="s">
        <v>477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478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466</v>
      </c>
      <c r="B33" s="295"/>
      <c r="C33" s="311" t="s">
        <v>479</v>
      </c>
      <c r="D33" s="312"/>
    </row>
    <row r="34" spans="1:4" ht="53.25" customHeight="1" thickTop="1" thickBot="1">
      <c r="A34" s="294" t="s">
        <v>467</v>
      </c>
      <c r="B34" s="295"/>
      <c r="C34" s="294"/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H38"/>
  <sheetViews>
    <sheetView tabSelected="1" zoomScaleNormal="100" workbookViewId="0">
      <selection activeCell="C35" sqref="C35:D37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276"/>
      <c r="B2" s="276"/>
      <c r="C2" s="282" t="s">
        <v>480</v>
      </c>
      <c r="D2" s="283"/>
      <c r="E2" s="284"/>
    </row>
    <row r="3" spans="1:6" ht="20.100000000000001" customHeight="1" thickTop="1" thickBot="1">
      <c r="A3" s="22" t="s">
        <v>28</v>
      </c>
      <c r="B3" s="16">
        <v>159655531</v>
      </c>
      <c r="C3" s="277"/>
      <c r="D3" s="278"/>
      <c r="E3" s="279"/>
    </row>
    <row r="4" spans="1:6" ht="20.100000000000001" customHeight="1" thickTop="1" thickBot="1">
      <c r="A4" s="24" t="s">
        <v>30</v>
      </c>
      <c r="B4" s="17">
        <f>B3+B11</f>
        <v>161502711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>
        <v>38993000</v>
      </c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40840180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1.1344494444444444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1902900</v>
      </c>
      <c r="C10" s="21" t="s">
        <v>10</v>
      </c>
      <c r="D10" s="280">
        <v>0.05</v>
      </c>
      <c r="E10" s="280"/>
    </row>
    <row r="11" spans="1:6" ht="20.100000000000001" customHeight="1" thickTop="1" thickBot="1">
      <c r="A11" s="21" t="s">
        <v>8</v>
      </c>
      <c r="B11" s="30">
        <v>1847180</v>
      </c>
      <c r="C11" s="21" t="s">
        <v>11</v>
      </c>
      <c r="D11" s="280">
        <v>0.06</v>
      </c>
      <c r="E11" s="280"/>
    </row>
    <row r="12" spans="1:6" ht="20.100000000000001" customHeight="1" thickTop="1" thickBot="1">
      <c r="A12" s="21" t="s">
        <v>21</v>
      </c>
      <c r="B12" s="30">
        <v>994700</v>
      </c>
      <c r="C12" s="21" t="s">
        <v>1</v>
      </c>
      <c r="D12" s="280">
        <v>0.26</v>
      </c>
      <c r="E12" s="280"/>
    </row>
    <row r="13" spans="1:6" ht="20.100000000000001" customHeight="1" thickTop="1" thickBot="1">
      <c r="A13" s="21" t="s">
        <v>22</v>
      </c>
      <c r="B13" s="30">
        <f>B11-B12</f>
        <v>852480</v>
      </c>
      <c r="C13" s="21" t="s">
        <v>6</v>
      </c>
      <c r="D13" s="280">
        <v>0.02</v>
      </c>
      <c r="E13" s="280"/>
    </row>
    <row r="14" spans="1:6" ht="20.100000000000001" customHeight="1" thickTop="1" thickBot="1">
      <c r="A14" s="21" t="s">
        <v>25</v>
      </c>
      <c r="B14" s="30">
        <f>B10-B11</f>
        <v>55720</v>
      </c>
      <c r="C14" s="21" t="s">
        <v>279</v>
      </c>
      <c r="D14" s="280">
        <v>0.16</v>
      </c>
      <c r="E14" s="280"/>
    </row>
    <row r="15" spans="1:6" ht="20.100000000000001" customHeight="1" thickTop="1" thickBot="1">
      <c r="A15" s="21" t="s">
        <v>23</v>
      </c>
      <c r="B15" s="30">
        <v>1535880</v>
      </c>
      <c r="C15" s="21" t="s">
        <v>13</v>
      </c>
      <c r="D15" s="280">
        <v>0.03</v>
      </c>
      <c r="E15" s="280"/>
    </row>
    <row r="16" spans="1:6" ht="20.100000000000001" customHeight="1" thickTop="1" thickBot="1">
      <c r="A16" s="21" t="s">
        <v>26</v>
      </c>
      <c r="B16" s="30">
        <f>B11-B15</f>
        <v>311300</v>
      </c>
      <c r="C16" s="21" t="s">
        <v>14</v>
      </c>
      <c r="D16" s="280">
        <v>0.28000000000000003</v>
      </c>
      <c r="E16" s="280"/>
    </row>
    <row r="17" spans="1:8" ht="20.100000000000001" customHeight="1" thickTop="1" thickBot="1">
      <c r="A17" s="21" t="s">
        <v>27</v>
      </c>
      <c r="B17" s="31">
        <v>129</v>
      </c>
      <c r="C17" s="21" t="s">
        <v>15</v>
      </c>
      <c r="D17" s="280">
        <v>0.13</v>
      </c>
      <c r="E17" s="280"/>
    </row>
    <row r="18" spans="1:8" ht="20.100000000000001" customHeight="1" thickTop="1" thickBot="1">
      <c r="A18" s="21" t="s">
        <v>24</v>
      </c>
      <c r="B18" s="30">
        <v>14751</v>
      </c>
      <c r="C18" s="21" t="s">
        <v>16</v>
      </c>
      <c r="D18" s="280">
        <v>0.01</v>
      </c>
      <c r="E18" s="280"/>
    </row>
    <row r="19" spans="1:8" ht="20.100000000000001" customHeight="1" thickTop="1" thickBot="1">
      <c r="A19" s="21" t="s">
        <v>239</v>
      </c>
      <c r="B19" s="138">
        <f>65/752</f>
        <v>8.6436170212765964E-2</v>
      </c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275" t="s">
        <v>18</v>
      </c>
      <c r="E20" s="275"/>
    </row>
    <row r="21" spans="1:8" ht="20.100000000000001" customHeight="1" thickTop="1" thickBot="1">
      <c r="A21" s="29"/>
      <c r="B21" s="28"/>
      <c r="C21" s="21" t="s">
        <v>187</v>
      </c>
      <c r="D21" s="275" t="s">
        <v>18</v>
      </c>
      <c r="E21" s="275"/>
    </row>
    <row r="22" spans="1:8" ht="20.100000000000001" customHeight="1" thickTop="1" thickBot="1">
      <c r="A22" s="29"/>
      <c r="B22" s="28"/>
      <c r="C22" s="21" t="s">
        <v>17</v>
      </c>
      <c r="D22" s="275" t="s">
        <v>18</v>
      </c>
      <c r="E22" s="275"/>
    </row>
    <row r="23" spans="1:8" ht="20.100000000000001" customHeight="1" thickTop="1" thickBot="1">
      <c r="A23" s="29"/>
      <c r="B23" s="28"/>
      <c r="C23" s="21" t="s">
        <v>33</v>
      </c>
      <c r="D23" s="275" t="s">
        <v>18</v>
      </c>
      <c r="E23" s="275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 t="s">
        <v>58</v>
      </c>
      <c r="C26" s="22" t="s">
        <v>20</v>
      </c>
      <c r="D26" s="292" t="s">
        <v>481</v>
      </c>
      <c r="E26" s="293"/>
    </row>
    <row r="27" spans="1:8" s="5" customFormat="1" ht="20.100000000000001" customHeight="1" thickTop="1" thickBot="1">
      <c r="A27" s="22" t="s">
        <v>1</v>
      </c>
      <c r="B27" s="7" t="s">
        <v>235</v>
      </c>
      <c r="C27" s="22" t="s">
        <v>2</v>
      </c>
      <c r="D27" s="292" t="s">
        <v>482</v>
      </c>
      <c r="E27" s="297"/>
    </row>
    <row r="28" spans="1:8" s="5" customFormat="1" ht="20.100000000000001" customHeight="1" thickTop="1" thickBot="1">
      <c r="A28" s="22"/>
      <c r="B28" s="7" t="s">
        <v>271</v>
      </c>
      <c r="C28" s="22" t="s">
        <v>3</v>
      </c>
      <c r="D28" s="292" t="s">
        <v>483</v>
      </c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 t="s">
        <v>484</v>
      </c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 t="s">
        <v>474</v>
      </c>
      <c r="B33" s="295"/>
      <c r="C33" s="311" t="s">
        <v>485</v>
      </c>
      <c r="D33" s="312"/>
    </row>
    <row r="34" spans="1:4" ht="53.25" customHeight="1" thickTop="1" thickBot="1">
      <c r="A34" s="294"/>
      <c r="B34" s="295"/>
      <c r="C34" s="294" t="s">
        <v>486</v>
      </c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5:B25"/>
    <mergeCell ref="C25:E25"/>
    <mergeCell ref="D26:E26"/>
    <mergeCell ref="A34:B34"/>
    <mergeCell ref="C34:D34"/>
    <mergeCell ref="D27:E27"/>
    <mergeCell ref="A35:B37"/>
    <mergeCell ref="C35:D37"/>
    <mergeCell ref="D28:E28"/>
    <mergeCell ref="D29:E29"/>
    <mergeCell ref="A32:B32"/>
    <mergeCell ref="C32:D32"/>
    <mergeCell ref="A33:B33"/>
    <mergeCell ref="C33:D33"/>
  </mergeCells>
  <phoneticPr fontId="3" type="noConversion"/>
  <pageMargins left="0.25" right="0.25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H38"/>
  <sheetViews>
    <sheetView zoomScaleNormal="100" workbookViewId="0">
      <selection activeCell="G21" sqref="G21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155"/>
      <c r="B2" s="155"/>
      <c r="C2" s="282" t="s">
        <v>284</v>
      </c>
      <c r="D2" s="283"/>
      <c r="E2" s="284"/>
    </row>
    <row r="3" spans="1:6" ht="20.100000000000001" customHeight="1" thickTop="1" thickBot="1">
      <c r="A3" s="22" t="s">
        <v>28</v>
      </c>
      <c r="B3" s="16"/>
      <c r="C3" s="156"/>
      <c r="D3" s="157"/>
      <c r="E3" s="158"/>
    </row>
    <row r="4" spans="1:6" ht="20.100000000000001" customHeight="1" thickTop="1" thickBot="1">
      <c r="A4" s="24" t="s">
        <v>30</v>
      </c>
      <c r="B4" s="17">
        <f>B3+B11</f>
        <v>0</v>
      </c>
      <c r="C4" s="11"/>
      <c r="D4" s="11"/>
      <c r="E4" s="10"/>
      <c r="F4" s="3"/>
    </row>
    <row r="5" spans="1:6" ht="20.100000000000001" customHeight="1" thickTop="1" thickBot="1">
      <c r="A5" s="22" t="s">
        <v>215</v>
      </c>
      <c r="B5" s="17">
        <v>36000000</v>
      </c>
      <c r="C5" s="12"/>
      <c r="D5" s="12"/>
      <c r="E5" s="10"/>
      <c r="F5" s="3"/>
    </row>
    <row r="6" spans="1:6" ht="20.100000000000001" customHeight="1" thickTop="1" thickBot="1">
      <c r="A6" s="25" t="s">
        <v>216</v>
      </c>
      <c r="B6" s="18"/>
      <c r="C6" s="12"/>
      <c r="D6" s="12"/>
      <c r="E6" s="13"/>
      <c r="F6" s="3"/>
    </row>
    <row r="7" spans="1:6" ht="20.100000000000001" customHeight="1" thickTop="1" thickBot="1">
      <c r="A7" s="26" t="s">
        <v>217</v>
      </c>
      <c r="B7" s="17">
        <f>B6+B11</f>
        <v>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/>
      <c r="C10" s="21" t="s">
        <v>10</v>
      </c>
      <c r="D10" s="280" t="s">
        <v>18</v>
      </c>
      <c r="E10" s="280"/>
    </row>
    <row r="11" spans="1:6" ht="20.100000000000001" customHeight="1" thickTop="1" thickBot="1">
      <c r="A11" s="21" t="s">
        <v>8</v>
      </c>
      <c r="B11" s="30"/>
      <c r="C11" s="21" t="s">
        <v>11</v>
      </c>
      <c r="D11" s="280" t="s">
        <v>18</v>
      </c>
      <c r="E11" s="280"/>
    </row>
    <row r="12" spans="1:6" ht="20.100000000000001" customHeight="1" thickTop="1" thickBot="1">
      <c r="A12" s="21" t="s">
        <v>21</v>
      </c>
      <c r="B12" s="30"/>
      <c r="C12" s="21" t="s">
        <v>1</v>
      </c>
      <c r="D12" s="280" t="s">
        <v>18</v>
      </c>
      <c r="E12" s="280"/>
    </row>
    <row r="13" spans="1:6" ht="20.100000000000001" customHeight="1" thickTop="1" thickBot="1">
      <c r="A13" s="21" t="s">
        <v>22</v>
      </c>
      <c r="B13" s="30">
        <f>B11-B12</f>
        <v>0</v>
      </c>
      <c r="C13" s="21" t="s">
        <v>6</v>
      </c>
      <c r="D13" s="280" t="s">
        <v>18</v>
      </c>
      <c r="E13" s="280"/>
    </row>
    <row r="14" spans="1:6" ht="20.100000000000001" customHeight="1" thickTop="1" thickBot="1">
      <c r="A14" s="21" t="s">
        <v>25</v>
      </c>
      <c r="B14" s="30">
        <f>B10-B11</f>
        <v>0</v>
      </c>
      <c r="C14" s="21" t="s">
        <v>279</v>
      </c>
      <c r="D14" s="280" t="s">
        <v>18</v>
      </c>
      <c r="E14" s="280"/>
    </row>
    <row r="15" spans="1:6" ht="20.100000000000001" customHeight="1" thickTop="1" thickBot="1">
      <c r="A15" s="21" t="s">
        <v>23</v>
      </c>
      <c r="B15" s="30"/>
      <c r="C15" s="21" t="s">
        <v>13</v>
      </c>
      <c r="D15" s="280" t="s">
        <v>18</v>
      </c>
      <c r="E15" s="280"/>
    </row>
    <row r="16" spans="1:6" ht="20.100000000000001" customHeight="1" thickTop="1" thickBot="1">
      <c r="A16" s="21" t="s">
        <v>26</v>
      </c>
      <c r="B16" s="30">
        <f>B11-B15</f>
        <v>0</v>
      </c>
      <c r="C16" s="21" t="s">
        <v>14</v>
      </c>
      <c r="D16" s="280" t="s">
        <v>18</v>
      </c>
      <c r="E16" s="280"/>
    </row>
    <row r="17" spans="1:8" ht="20.100000000000001" customHeight="1" thickTop="1" thickBot="1">
      <c r="A17" s="21" t="s">
        <v>27</v>
      </c>
      <c r="B17" s="31"/>
      <c r="C17" s="21" t="s">
        <v>15</v>
      </c>
      <c r="D17" s="280" t="s">
        <v>18</v>
      </c>
      <c r="E17" s="280"/>
    </row>
    <row r="18" spans="1:8" ht="20.100000000000001" customHeight="1" thickTop="1" thickBot="1">
      <c r="A18" s="21" t="s">
        <v>24</v>
      </c>
      <c r="B18" s="30"/>
      <c r="C18" s="21" t="s">
        <v>16</v>
      </c>
      <c r="D18" s="280" t="s">
        <v>18</v>
      </c>
      <c r="E18" s="280"/>
    </row>
    <row r="19" spans="1:8" ht="20.100000000000001" customHeight="1" thickTop="1" thickBot="1">
      <c r="A19" s="21" t="s">
        <v>239</v>
      </c>
      <c r="B19" s="138"/>
      <c r="C19" s="21" t="s">
        <v>12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54" t="s">
        <v>18</v>
      </c>
      <c r="E20" s="154"/>
    </row>
    <row r="21" spans="1:8" ht="20.100000000000001" customHeight="1" thickTop="1" thickBot="1">
      <c r="A21" s="29"/>
      <c r="B21" s="28"/>
      <c r="C21" s="21" t="s">
        <v>187</v>
      </c>
      <c r="D21" s="154" t="s">
        <v>18</v>
      </c>
      <c r="E21" s="154"/>
    </row>
    <row r="22" spans="1:8" ht="20.100000000000001" customHeight="1" thickTop="1" thickBot="1">
      <c r="A22" s="29"/>
      <c r="B22" s="28"/>
      <c r="C22" s="21" t="s">
        <v>283</v>
      </c>
      <c r="D22" s="164" t="s">
        <v>281</v>
      </c>
      <c r="E22" s="164"/>
    </row>
    <row r="23" spans="1:8" ht="20.100000000000001" customHeight="1" thickTop="1" thickBot="1">
      <c r="A23" s="29"/>
      <c r="B23" s="28"/>
      <c r="C23" s="21" t="s">
        <v>33</v>
      </c>
      <c r="D23" s="154" t="s">
        <v>18</v>
      </c>
      <c r="E23" s="154"/>
    </row>
    <row r="24" spans="1:8" ht="16.5" customHeight="1" thickTop="1" thickBot="1">
      <c r="A24" s="3"/>
      <c r="B24" s="3"/>
      <c r="C24" s="3"/>
      <c r="D24" s="4"/>
      <c r="E24" s="4"/>
    </row>
    <row r="25" spans="1:8" s="5" customFormat="1" ht="20.100000000000001" customHeight="1" thickTop="1" thickBot="1">
      <c r="A25" s="285" t="s">
        <v>6</v>
      </c>
      <c r="B25" s="289"/>
      <c r="C25" s="285" t="s">
        <v>19</v>
      </c>
      <c r="D25" s="290"/>
      <c r="E25" s="291"/>
      <c r="H25" s="20"/>
    </row>
    <row r="26" spans="1:8" s="5" customFormat="1" ht="20.100000000000001" customHeight="1" thickTop="1" thickBot="1">
      <c r="A26" s="22" t="s">
        <v>20</v>
      </c>
      <c r="B26" s="7"/>
      <c r="C26" s="22" t="s">
        <v>20</v>
      </c>
      <c r="D26" s="292"/>
      <c r="E26" s="293"/>
    </row>
    <row r="27" spans="1:8" s="5" customFormat="1" ht="20.100000000000001" customHeight="1" thickTop="1" thickBot="1">
      <c r="A27" s="22" t="s">
        <v>1</v>
      </c>
      <c r="B27" s="7"/>
      <c r="C27" s="22" t="s">
        <v>2</v>
      </c>
      <c r="D27" s="292"/>
      <c r="E27" s="297"/>
    </row>
    <row r="28" spans="1:8" s="5" customFormat="1" ht="20.100000000000001" customHeight="1" thickTop="1" thickBot="1">
      <c r="A28" s="22"/>
      <c r="B28" s="7"/>
      <c r="C28" s="22" t="s">
        <v>3</v>
      </c>
      <c r="D28" s="292"/>
      <c r="E28" s="297"/>
    </row>
    <row r="29" spans="1:8" s="5" customFormat="1" ht="20.100000000000001" customHeight="1" thickTop="1" thickBot="1">
      <c r="A29" s="23"/>
      <c r="B29" s="6"/>
      <c r="C29" s="22" t="s">
        <v>4</v>
      </c>
      <c r="D29" s="292"/>
      <c r="E29" s="297"/>
    </row>
    <row r="30" spans="1:8" ht="16.5" customHeight="1" thickTop="1"/>
    <row r="31" spans="1:8" ht="22.5" customHeight="1" thickBot="1">
      <c r="A31" s="2" t="s">
        <v>5</v>
      </c>
    </row>
    <row r="32" spans="1:8" ht="20.100000000000001" customHeight="1" thickTop="1" thickBot="1">
      <c r="A32" s="285" t="s">
        <v>6</v>
      </c>
      <c r="B32" s="289"/>
      <c r="C32" s="285" t="s">
        <v>19</v>
      </c>
      <c r="D32" s="289"/>
    </row>
    <row r="33" spans="1:4" ht="36.75" customHeight="1" thickTop="1" thickBot="1">
      <c r="A33" s="294"/>
      <c r="B33" s="295"/>
      <c r="C33" s="311"/>
      <c r="D33" s="312"/>
    </row>
    <row r="34" spans="1:4" ht="53.25" customHeight="1" thickTop="1" thickBot="1">
      <c r="A34" s="294"/>
      <c r="B34" s="295"/>
      <c r="C34" s="294"/>
      <c r="D34" s="313"/>
    </row>
    <row r="35" spans="1:4" ht="20.100000000000001" customHeight="1" thickTop="1">
      <c r="A35" s="332"/>
      <c r="B35" s="333"/>
      <c r="C35" s="314"/>
      <c r="D35" s="315"/>
    </row>
    <row r="36" spans="1:4" ht="20.100000000000001" customHeight="1">
      <c r="A36" s="334"/>
      <c r="B36" s="335"/>
      <c r="C36" s="316"/>
      <c r="D36" s="317"/>
    </row>
    <row r="37" spans="1:4" ht="20.100000000000001" customHeight="1" thickBot="1">
      <c r="A37" s="336"/>
      <c r="B37" s="337"/>
      <c r="C37" s="318"/>
      <c r="D37" s="319"/>
    </row>
    <row r="38" spans="1:4" ht="12.75" thickTop="1"/>
  </sheetData>
  <mergeCells count="28">
    <mergeCell ref="A35:B37"/>
    <mergeCell ref="C35:D37"/>
    <mergeCell ref="D28:E28"/>
    <mergeCell ref="D29:E29"/>
    <mergeCell ref="A32:B32"/>
    <mergeCell ref="C32:D32"/>
    <mergeCell ref="A33:B33"/>
    <mergeCell ref="C33:D33"/>
    <mergeCell ref="A25:B25"/>
    <mergeCell ref="C25:E25"/>
    <mergeCell ref="D26:E26"/>
    <mergeCell ref="A34:B34"/>
    <mergeCell ref="C34:D34"/>
    <mergeCell ref="D27:E27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6"/>
  <sheetViews>
    <sheetView topLeftCell="A10" zoomScaleNormal="100" workbookViewId="0">
      <selection activeCell="F33" sqref="F33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54"/>
      <c r="B2" s="54"/>
      <c r="C2" s="282" t="s">
        <v>92</v>
      </c>
      <c r="D2" s="283"/>
      <c r="E2" s="284"/>
    </row>
    <row r="3" spans="1:6" ht="20.100000000000001" customHeight="1" thickTop="1" thickBot="1">
      <c r="A3" s="22" t="s">
        <v>28</v>
      </c>
      <c r="B3" s="16">
        <v>91611951</v>
      </c>
      <c r="C3" s="55"/>
      <c r="D3" s="56"/>
      <c r="E3" s="57"/>
    </row>
    <row r="4" spans="1:6" ht="20.100000000000001" customHeight="1" thickTop="1" thickBot="1">
      <c r="A4" s="24" t="s">
        <v>30</v>
      </c>
      <c r="B4" s="17">
        <f>B3+B11</f>
        <v>92578031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6344820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7310900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0.22154242424242424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1034140</v>
      </c>
      <c r="C10" s="21" t="s">
        <v>10</v>
      </c>
      <c r="D10" s="280">
        <v>0.1</v>
      </c>
      <c r="E10" s="280"/>
    </row>
    <row r="11" spans="1:6" ht="20.100000000000001" customHeight="1" thickTop="1" thickBot="1">
      <c r="A11" s="21" t="s">
        <v>8</v>
      </c>
      <c r="B11" s="30">
        <v>966080</v>
      </c>
      <c r="C11" s="21" t="s">
        <v>11</v>
      </c>
      <c r="D11" s="280">
        <v>0.08</v>
      </c>
      <c r="E11" s="280"/>
    </row>
    <row r="12" spans="1:6" ht="20.100000000000001" customHeight="1" thickTop="1" thickBot="1">
      <c r="A12" s="21" t="s">
        <v>21</v>
      </c>
      <c r="B12" s="30">
        <v>529690</v>
      </c>
      <c r="C12" s="21" t="s">
        <v>1</v>
      </c>
      <c r="D12" s="280">
        <v>0.23</v>
      </c>
      <c r="E12" s="280"/>
    </row>
    <row r="13" spans="1:6" ht="20.100000000000001" customHeight="1" thickTop="1" thickBot="1">
      <c r="A13" s="21" t="s">
        <v>22</v>
      </c>
      <c r="B13" s="30">
        <f>B11-B12</f>
        <v>436390</v>
      </c>
      <c r="C13" s="21" t="s">
        <v>6</v>
      </c>
      <c r="D13" s="280">
        <v>0.1</v>
      </c>
      <c r="E13" s="280"/>
    </row>
    <row r="14" spans="1:6" ht="20.100000000000001" customHeight="1" thickTop="1" thickBot="1">
      <c r="A14" s="21" t="s">
        <v>25</v>
      </c>
      <c r="B14" s="30">
        <f>B10-B11</f>
        <v>68060</v>
      </c>
      <c r="C14" s="21" t="s">
        <v>12</v>
      </c>
      <c r="D14" s="280" t="s">
        <v>18</v>
      </c>
      <c r="E14" s="280"/>
    </row>
    <row r="15" spans="1:6" ht="20.100000000000001" customHeight="1" thickTop="1" thickBot="1">
      <c r="A15" s="21" t="s">
        <v>23</v>
      </c>
      <c r="B15" s="30">
        <v>719030</v>
      </c>
      <c r="C15" s="21" t="s">
        <v>13</v>
      </c>
      <c r="D15" s="280">
        <v>0.04</v>
      </c>
      <c r="E15" s="280"/>
    </row>
    <row r="16" spans="1:6" ht="20.100000000000001" customHeight="1" thickTop="1" thickBot="1">
      <c r="A16" s="21" t="s">
        <v>26</v>
      </c>
      <c r="B16" s="30">
        <f>B11-B15</f>
        <v>247050</v>
      </c>
      <c r="C16" s="21" t="s">
        <v>14</v>
      </c>
      <c r="D16" s="280">
        <v>0.32</v>
      </c>
      <c r="E16" s="280"/>
    </row>
    <row r="17" spans="1:8" ht="20.100000000000001" customHeight="1" thickTop="1" thickBot="1">
      <c r="A17" s="21" t="s">
        <v>27</v>
      </c>
      <c r="B17" s="31">
        <v>76</v>
      </c>
      <c r="C17" s="21" t="s">
        <v>15</v>
      </c>
      <c r="D17" s="280">
        <v>0.12</v>
      </c>
      <c r="E17" s="280"/>
    </row>
    <row r="18" spans="1:8" ht="20.100000000000001" customHeight="1" thickTop="1" thickBot="1">
      <c r="A18" s="21" t="s">
        <v>24</v>
      </c>
      <c r="B18" s="30">
        <v>13607</v>
      </c>
      <c r="C18" s="21" t="s">
        <v>16</v>
      </c>
      <c r="D18" s="280" t="s">
        <v>18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>
        <v>0.02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53" t="s">
        <v>34</v>
      </c>
      <c r="E20" s="53"/>
    </row>
    <row r="21" spans="1:8" ht="20.100000000000001" customHeight="1" thickTop="1" thickBot="1">
      <c r="A21" s="29"/>
      <c r="B21" s="28"/>
      <c r="C21" s="21" t="s">
        <v>33</v>
      </c>
      <c r="D21" s="53" t="s">
        <v>34</v>
      </c>
      <c r="E21" s="53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/>
      <c r="C24" s="22" t="s">
        <v>20</v>
      </c>
      <c r="D24" s="292" t="s">
        <v>89</v>
      </c>
      <c r="E24" s="293"/>
    </row>
    <row r="25" spans="1:8" s="5" customFormat="1" ht="20.100000000000001" customHeight="1" thickTop="1" thickBot="1">
      <c r="A25" s="22" t="s">
        <v>1</v>
      </c>
      <c r="B25" s="7" t="s">
        <v>79</v>
      </c>
      <c r="C25" s="22" t="s">
        <v>2</v>
      </c>
      <c r="D25" s="292" t="s">
        <v>93</v>
      </c>
      <c r="E25" s="297"/>
    </row>
    <row r="26" spans="1:8" s="5" customFormat="1" ht="20.100000000000001" customHeight="1" thickTop="1" thickBot="1">
      <c r="A26" s="22"/>
      <c r="B26" s="7" t="s">
        <v>80</v>
      </c>
      <c r="C26" s="22" t="s">
        <v>3</v>
      </c>
      <c r="D26" s="292" t="s">
        <v>94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/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81</v>
      </c>
      <c r="B31" s="310"/>
      <c r="C31" s="311" t="s">
        <v>95</v>
      </c>
      <c r="D31" s="320"/>
    </row>
    <row r="32" spans="1:8" ht="53.25" customHeight="1" thickTop="1" thickBot="1">
      <c r="A32" s="294" t="s">
        <v>82</v>
      </c>
      <c r="B32" s="295"/>
      <c r="C32" s="294" t="s">
        <v>96</v>
      </c>
      <c r="D32" s="296"/>
    </row>
    <row r="33" spans="1:4" ht="20.100000000000001" customHeight="1" thickTop="1">
      <c r="A33" s="298"/>
      <c r="B33" s="299"/>
      <c r="C33" s="304"/>
      <c r="D33" s="305"/>
    </row>
    <row r="34" spans="1:4" ht="20.100000000000001" customHeight="1">
      <c r="A34" s="300"/>
      <c r="B34" s="301"/>
      <c r="C34" s="306"/>
      <c r="D34" s="307"/>
    </row>
    <row r="35" spans="1:4" ht="20.100000000000001" customHeight="1" thickBot="1">
      <c r="A35" s="302"/>
      <c r="B35" s="303"/>
      <c r="C35" s="308"/>
      <c r="D35" s="309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6"/>
  <sheetViews>
    <sheetView topLeftCell="A10" zoomScaleNormal="100" workbookViewId="0">
      <selection activeCell="C3" sqref="C3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59"/>
      <c r="B2" s="59"/>
      <c r="C2" s="282" t="s">
        <v>101</v>
      </c>
      <c r="D2" s="283"/>
      <c r="E2" s="284"/>
    </row>
    <row r="3" spans="1:6" ht="20.100000000000001" customHeight="1" thickTop="1" thickBot="1">
      <c r="A3" s="22" t="s">
        <v>28</v>
      </c>
      <c r="B3" s="16">
        <v>92578031</v>
      </c>
      <c r="C3" s="60"/>
      <c r="D3" s="61"/>
      <c r="E3" s="62"/>
    </row>
    <row r="4" spans="1:6" ht="20.100000000000001" customHeight="1" thickTop="1" thickBot="1">
      <c r="A4" s="24" t="s">
        <v>30</v>
      </c>
      <c r="B4" s="17">
        <f>B3+B11</f>
        <v>93468731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7310900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8201600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0.24853333333333333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895300</v>
      </c>
      <c r="C10" s="21" t="s">
        <v>10</v>
      </c>
      <c r="D10" s="280">
        <v>0.08</v>
      </c>
      <c r="E10" s="280"/>
    </row>
    <row r="11" spans="1:6" ht="20.100000000000001" customHeight="1" thickTop="1" thickBot="1">
      <c r="A11" s="21" t="s">
        <v>8</v>
      </c>
      <c r="B11" s="30">
        <v>890700</v>
      </c>
      <c r="C11" s="21" t="s">
        <v>11</v>
      </c>
      <c r="D11" s="280">
        <v>0.1</v>
      </c>
      <c r="E11" s="280"/>
    </row>
    <row r="12" spans="1:6" ht="20.100000000000001" customHeight="1" thickTop="1" thickBot="1">
      <c r="A12" s="21" t="s">
        <v>21</v>
      </c>
      <c r="B12" s="30">
        <v>680000</v>
      </c>
      <c r="C12" s="21" t="s">
        <v>1</v>
      </c>
      <c r="D12" s="280">
        <v>0.25</v>
      </c>
      <c r="E12" s="280"/>
    </row>
    <row r="13" spans="1:6" ht="20.100000000000001" customHeight="1" thickTop="1" thickBot="1">
      <c r="A13" s="21" t="s">
        <v>22</v>
      </c>
      <c r="B13" s="30">
        <f>B11-B12</f>
        <v>210700</v>
      </c>
      <c r="C13" s="21" t="s">
        <v>6</v>
      </c>
      <c r="D13" s="280">
        <v>0.03</v>
      </c>
      <c r="E13" s="280"/>
    </row>
    <row r="14" spans="1:6" ht="20.100000000000001" customHeight="1" thickTop="1" thickBot="1">
      <c r="A14" s="21" t="s">
        <v>25</v>
      </c>
      <c r="B14" s="30">
        <f>B10-B11</f>
        <v>4600</v>
      </c>
      <c r="C14" s="21" t="s">
        <v>12</v>
      </c>
      <c r="D14" s="280">
        <v>0.01</v>
      </c>
      <c r="E14" s="280"/>
    </row>
    <row r="15" spans="1:6" ht="20.100000000000001" customHeight="1" thickTop="1" thickBot="1">
      <c r="A15" s="21" t="s">
        <v>23</v>
      </c>
      <c r="B15" s="30">
        <v>709600</v>
      </c>
      <c r="C15" s="21" t="s">
        <v>13</v>
      </c>
      <c r="D15" s="280">
        <v>0.11</v>
      </c>
      <c r="E15" s="280"/>
    </row>
    <row r="16" spans="1:6" ht="20.100000000000001" customHeight="1" thickTop="1" thickBot="1">
      <c r="A16" s="21" t="s">
        <v>26</v>
      </c>
      <c r="B16" s="30">
        <f>B11-B15</f>
        <v>181100</v>
      </c>
      <c r="C16" s="21" t="s">
        <v>14</v>
      </c>
      <c r="D16" s="280">
        <v>0.28000000000000003</v>
      </c>
      <c r="E16" s="280"/>
    </row>
    <row r="17" spans="1:8" ht="20.100000000000001" customHeight="1" thickTop="1" thickBot="1">
      <c r="A17" s="21" t="s">
        <v>27</v>
      </c>
      <c r="B17" s="31">
        <v>69</v>
      </c>
      <c r="C17" s="21" t="s">
        <v>15</v>
      </c>
      <c r="D17" s="280">
        <v>0.12</v>
      </c>
      <c r="E17" s="280"/>
    </row>
    <row r="18" spans="1:8" ht="20.100000000000001" customHeight="1" thickTop="1" thickBot="1">
      <c r="A18" s="21" t="s">
        <v>24</v>
      </c>
      <c r="B18" s="30">
        <v>12975</v>
      </c>
      <c r="C18" s="21" t="s">
        <v>16</v>
      </c>
      <c r="D18" s="280">
        <v>0.02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58" t="s">
        <v>34</v>
      </c>
      <c r="E20" s="58"/>
    </row>
    <row r="21" spans="1:8" ht="20.100000000000001" customHeight="1" thickTop="1" thickBot="1">
      <c r="A21" s="29"/>
      <c r="B21" s="28"/>
      <c r="C21" s="21" t="s">
        <v>33</v>
      </c>
      <c r="D21" s="58" t="s">
        <v>34</v>
      </c>
      <c r="E21" s="58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 t="s">
        <v>83</v>
      </c>
      <c r="C24" s="22" t="s">
        <v>20</v>
      </c>
      <c r="D24" s="292" t="s">
        <v>97</v>
      </c>
      <c r="E24" s="293"/>
    </row>
    <row r="25" spans="1:8" s="5" customFormat="1" ht="20.100000000000001" customHeight="1" thickTop="1" thickBot="1">
      <c r="A25" s="22" t="s">
        <v>1</v>
      </c>
      <c r="B25" s="7" t="s">
        <v>84</v>
      </c>
      <c r="C25" s="22" t="s">
        <v>2</v>
      </c>
      <c r="D25" s="292" t="s">
        <v>98</v>
      </c>
      <c r="E25" s="297"/>
    </row>
    <row r="26" spans="1:8" s="5" customFormat="1" ht="20.100000000000001" customHeight="1" thickTop="1" thickBot="1">
      <c r="A26" s="22"/>
      <c r="B26" s="7" t="s">
        <v>85</v>
      </c>
      <c r="C26" s="22" t="s">
        <v>3</v>
      </c>
      <c r="D26" s="292" t="s">
        <v>99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/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86</v>
      </c>
      <c r="B31" s="310"/>
      <c r="C31" s="311" t="s">
        <v>100</v>
      </c>
      <c r="D31" s="320"/>
    </row>
    <row r="32" spans="1:8" ht="53.25" customHeight="1" thickTop="1" thickBot="1">
      <c r="A32" s="294"/>
      <c r="B32" s="295"/>
      <c r="C32" s="294"/>
      <c r="D32" s="296"/>
    </row>
    <row r="33" spans="1:4" ht="20.100000000000001" customHeight="1" thickTop="1">
      <c r="A33" s="298"/>
      <c r="B33" s="299"/>
      <c r="C33" s="304"/>
      <c r="D33" s="305"/>
    </row>
    <row r="34" spans="1:4" ht="20.100000000000001" customHeight="1">
      <c r="A34" s="300"/>
      <c r="B34" s="301"/>
      <c r="C34" s="306"/>
      <c r="D34" s="307"/>
    </row>
    <row r="35" spans="1:4" ht="20.100000000000001" customHeight="1" thickBot="1">
      <c r="A35" s="302"/>
      <c r="B35" s="303"/>
      <c r="C35" s="308"/>
      <c r="D35" s="309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B4" sqref="B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64"/>
      <c r="B2" s="64"/>
      <c r="C2" s="282" t="s">
        <v>109</v>
      </c>
      <c r="D2" s="283"/>
      <c r="E2" s="284"/>
    </row>
    <row r="3" spans="1:6" ht="20.100000000000001" customHeight="1" thickTop="1" thickBot="1">
      <c r="A3" s="22" t="s">
        <v>28</v>
      </c>
      <c r="B3" s="16">
        <v>93468731</v>
      </c>
      <c r="C3" s="65"/>
      <c r="D3" s="66"/>
      <c r="E3" s="67"/>
    </row>
    <row r="4" spans="1:6" ht="20.100000000000001" customHeight="1" thickTop="1" thickBot="1">
      <c r="A4" s="24" t="s">
        <v>30</v>
      </c>
      <c r="B4" s="17">
        <f>B3+B11</f>
        <v>94235361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8201600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8968230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0.27176454545454548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806500</v>
      </c>
      <c r="C10" s="21" t="s">
        <v>10</v>
      </c>
      <c r="D10" s="280">
        <v>0.09</v>
      </c>
      <c r="E10" s="280"/>
    </row>
    <row r="11" spans="1:6" ht="20.100000000000001" customHeight="1" thickTop="1" thickBot="1">
      <c r="A11" s="21" t="s">
        <v>8</v>
      </c>
      <c r="B11" s="30">
        <v>766630</v>
      </c>
      <c r="C11" s="21" t="s">
        <v>11</v>
      </c>
      <c r="D11" s="280">
        <v>0.1</v>
      </c>
      <c r="E11" s="280"/>
    </row>
    <row r="12" spans="1:6" ht="20.100000000000001" customHeight="1" thickTop="1" thickBot="1">
      <c r="A12" s="21" t="s">
        <v>21</v>
      </c>
      <c r="B12" s="30">
        <v>547120</v>
      </c>
      <c r="C12" s="21" t="s">
        <v>1</v>
      </c>
      <c r="D12" s="280">
        <v>0.3</v>
      </c>
      <c r="E12" s="280"/>
    </row>
    <row r="13" spans="1:6" ht="20.100000000000001" customHeight="1" thickTop="1" thickBot="1">
      <c r="A13" s="21" t="s">
        <v>22</v>
      </c>
      <c r="B13" s="30">
        <f>B11-B12</f>
        <v>219510</v>
      </c>
      <c r="C13" s="21" t="s">
        <v>6</v>
      </c>
      <c r="D13" s="280">
        <v>0.03</v>
      </c>
      <c r="E13" s="280"/>
    </row>
    <row r="14" spans="1:6" ht="20.100000000000001" customHeight="1" thickTop="1" thickBot="1">
      <c r="A14" s="21" t="s">
        <v>25</v>
      </c>
      <c r="B14" s="30">
        <f>B10-B11</f>
        <v>39870</v>
      </c>
      <c r="C14" s="21" t="s">
        <v>12</v>
      </c>
      <c r="D14" s="280">
        <v>0.01</v>
      </c>
      <c r="E14" s="280"/>
    </row>
    <row r="15" spans="1:6" ht="20.100000000000001" customHeight="1" thickTop="1" thickBot="1">
      <c r="A15" s="21" t="s">
        <v>23</v>
      </c>
      <c r="B15" s="30">
        <v>643540</v>
      </c>
      <c r="C15" s="21" t="s">
        <v>13</v>
      </c>
      <c r="D15" s="280">
        <v>7.0000000000000007E-2</v>
      </c>
      <c r="E15" s="280"/>
    </row>
    <row r="16" spans="1:6" ht="20.100000000000001" customHeight="1" thickTop="1" thickBot="1">
      <c r="A16" s="21" t="s">
        <v>26</v>
      </c>
      <c r="B16" s="30">
        <f>B11-B15</f>
        <v>123090</v>
      </c>
      <c r="C16" s="21" t="s">
        <v>14</v>
      </c>
      <c r="D16" s="280">
        <v>0.24</v>
      </c>
      <c r="E16" s="280"/>
    </row>
    <row r="17" spans="1:8" ht="20.100000000000001" customHeight="1" thickTop="1" thickBot="1">
      <c r="A17" s="21" t="s">
        <v>27</v>
      </c>
      <c r="B17" s="31">
        <v>67</v>
      </c>
      <c r="C17" s="21" t="s">
        <v>15</v>
      </c>
      <c r="D17" s="280">
        <v>0.1</v>
      </c>
      <c r="E17" s="280"/>
    </row>
    <row r="18" spans="1:8" ht="20.100000000000001" customHeight="1" thickTop="1" thickBot="1">
      <c r="A18" s="21" t="s">
        <v>24</v>
      </c>
      <c r="B18" s="30">
        <v>12037</v>
      </c>
      <c r="C18" s="21" t="s">
        <v>16</v>
      </c>
      <c r="D18" s="280">
        <v>0.05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63" t="s">
        <v>18</v>
      </c>
      <c r="E20" s="63"/>
    </row>
    <row r="21" spans="1:8" ht="20.100000000000001" customHeight="1" thickTop="1" thickBot="1">
      <c r="A21" s="29"/>
      <c r="B21" s="28"/>
      <c r="C21" s="21" t="s">
        <v>33</v>
      </c>
      <c r="D21" s="63" t="s">
        <v>18</v>
      </c>
      <c r="E21" s="63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 t="s">
        <v>46</v>
      </c>
      <c r="C24" s="22" t="s">
        <v>20</v>
      </c>
      <c r="D24" s="292" t="s">
        <v>110</v>
      </c>
      <c r="E24" s="293"/>
    </row>
    <row r="25" spans="1:8" s="5" customFormat="1" ht="20.100000000000001" customHeight="1" thickTop="1" thickBot="1">
      <c r="A25" s="22" t="s">
        <v>1</v>
      </c>
      <c r="B25" s="7" t="s">
        <v>102</v>
      </c>
      <c r="C25" s="22" t="s">
        <v>2</v>
      </c>
      <c r="D25" s="292" t="s">
        <v>111</v>
      </c>
      <c r="E25" s="297"/>
    </row>
    <row r="26" spans="1:8" s="5" customFormat="1" ht="20.100000000000001" customHeight="1" thickTop="1" thickBot="1">
      <c r="A26" s="22"/>
      <c r="B26" s="7" t="s">
        <v>103</v>
      </c>
      <c r="C26" s="22" t="s">
        <v>3</v>
      </c>
      <c r="D26" s="292" t="s">
        <v>112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/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108</v>
      </c>
      <c r="B31" s="310"/>
      <c r="C31" s="311" t="s">
        <v>113</v>
      </c>
      <c r="D31" s="320"/>
    </row>
    <row r="32" spans="1:8" ht="53.25" customHeight="1" thickTop="1" thickBot="1">
      <c r="A32" s="294"/>
      <c r="B32" s="295"/>
      <c r="C32" s="294" t="s">
        <v>114</v>
      </c>
      <c r="D32" s="296"/>
    </row>
    <row r="33" spans="1:4" ht="20.100000000000001" customHeight="1" thickTop="1">
      <c r="A33" s="298"/>
      <c r="B33" s="299"/>
      <c r="C33" s="304"/>
      <c r="D33" s="305"/>
    </row>
    <row r="34" spans="1:4" ht="20.100000000000001" customHeight="1">
      <c r="A34" s="300"/>
      <c r="B34" s="301"/>
      <c r="C34" s="306"/>
      <c r="D34" s="307"/>
    </row>
    <row r="35" spans="1:4" ht="20.100000000000001" customHeight="1" thickBot="1">
      <c r="A35" s="302"/>
      <c r="B35" s="303"/>
      <c r="C35" s="308"/>
      <c r="D35" s="309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6"/>
  <sheetViews>
    <sheetView topLeftCell="A4" zoomScaleNormal="100" workbookViewId="0">
      <selection activeCell="C32" sqref="C32:D3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1.875" style="1" customWidth="1"/>
    <col min="5" max="5" width="0.125" style="1" customWidth="1"/>
    <col min="6" max="16384" width="9" style="1"/>
  </cols>
  <sheetData>
    <row r="1" spans="1:6" ht="25.5">
      <c r="A1" s="281" t="s">
        <v>0</v>
      </c>
      <c r="B1" s="281"/>
      <c r="C1" s="281"/>
      <c r="D1" s="281"/>
      <c r="E1" s="281"/>
    </row>
    <row r="2" spans="1:6" ht="26.25" thickBot="1">
      <c r="A2" s="8"/>
      <c r="B2" s="8"/>
      <c r="C2" s="282" t="s">
        <v>121</v>
      </c>
      <c r="D2" s="283"/>
      <c r="E2" s="284"/>
    </row>
    <row r="3" spans="1:6" ht="20.100000000000001" customHeight="1" thickTop="1" thickBot="1">
      <c r="A3" s="22" t="s">
        <v>28</v>
      </c>
      <c r="B3" s="16">
        <v>94235361</v>
      </c>
      <c r="C3" s="14"/>
      <c r="D3" s="15"/>
      <c r="E3" s="9"/>
    </row>
    <row r="4" spans="1:6" ht="20.100000000000001" customHeight="1" thickTop="1" thickBot="1">
      <c r="A4" s="24" t="s">
        <v>30</v>
      </c>
      <c r="B4" s="17">
        <f>B3+B11</f>
        <v>95372071</v>
      </c>
      <c r="C4" s="11"/>
      <c r="D4" s="11"/>
      <c r="E4" s="10"/>
      <c r="F4" s="3"/>
    </row>
    <row r="5" spans="1:6" ht="20.100000000000001" customHeight="1" thickTop="1" thickBot="1">
      <c r="A5" s="22" t="s">
        <v>35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36</v>
      </c>
      <c r="B6" s="18">
        <v>8968230</v>
      </c>
      <c r="C6" s="12"/>
      <c r="D6" s="12"/>
      <c r="E6" s="13"/>
      <c r="F6" s="3"/>
    </row>
    <row r="7" spans="1:6" ht="20.100000000000001" customHeight="1" thickTop="1" thickBot="1">
      <c r="A7" s="26" t="s">
        <v>37</v>
      </c>
      <c r="B7" s="17">
        <f>B6+B11</f>
        <v>10104940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0.30621030303030305</v>
      </c>
      <c r="C8" s="12"/>
      <c r="D8" s="12"/>
      <c r="E8" s="13"/>
      <c r="F8" s="3"/>
    </row>
    <row r="9" spans="1:6" ht="20.100000000000001" customHeight="1" thickTop="1" thickBot="1">
      <c r="A9" s="285" t="s">
        <v>31</v>
      </c>
      <c r="B9" s="286"/>
      <c r="C9" s="287" t="s">
        <v>9</v>
      </c>
      <c r="D9" s="287"/>
      <c r="E9" s="288"/>
    </row>
    <row r="10" spans="1:6" ht="20.100000000000001" customHeight="1" thickTop="1" thickBot="1">
      <c r="A10" s="21" t="s">
        <v>7</v>
      </c>
      <c r="B10" s="30">
        <v>1158000</v>
      </c>
      <c r="C10" s="21" t="s">
        <v>10</v>
      </c>
      <c r="D10" s="280">
        <v>0.12</v>
      </c>
      <c r="E10" s="280"/>
    </row>
    <row r="11" spans="1:6" ht="20.100000000000001" customHeight="1" thickTop="1" thickBot="1">
      <c r="A11" s="21" t="s">
        <v>8</v>
      </c>
      <c r="B11" s="30">
        <v>1136710</v>
      </c>
      <c r="C11" s="21" t="s">
        <v>11</v>
      </c>
      <c r="D11" s="280">
        <v>0.1</v>
      </c>
      <c r="E11" s="280"/>
    </row>
    <row r="12" spans="1:6" ht="20.100000000000001" customHeight="1" thickTop="1" thickBot="1">
      <c r="A12" s="21" t="s">
        <v>21</v>
      </c>
      <c r="B12" s="30">
        <v>660070</v>
      </c>
      <c r="C12" s="21" t="s">
        <v>1</v>
      </c>
      <c r="D12" s="280">
        <v>0.28999999999999998</v>
      </c>
      <c r="E12" s="280"/>
    </row>
    <row r="13" spans="1:6" ht="20.100000000000001" customHeight="1" thickTop="1" thickBot="1">
      <c r="A13" s="21" t="s">
        <v>22</v>
      </c>
      <c r="B13" s="30">
        <f>B11-B12</f>
        <v>476640</v>
      </c>
      <c r="C13" s="21" t="s">
        <v>6</v>
      </c>
      <c r="D13" s="280">
        <v>0.01</v>
      </c>
      <c r="E13" s="280"/>
    </row>
    <row r="14" spans="1:6" ht="20.100000000000001" customHeight="1" thickTop="1" thickBot="1">
      <c r="A14" s="21" t="s">
        <v>25</v>
      </c>
      <c r="B14" s="30">
        <f>B10-B11</f>
        <v>21290</v>
      </c>
      <c r="C14" s="21" t="s">
        <v>12</v>
      </c>
      <c r="D14" s="280" t="s">
        <v>18</v>
      </c>
      <c r="E14" s="280"/>
    </row>
    <row r="15" spans="1:6" ht="20.100000000000001" customHeight="1" thickTop="1" thickBot="1">
      <c r="A15" s="21" t="s">
        <v>23</v>
      </c>
      <c r="B15" s="30">
        <v>913580</v>
      </c>
      <c r="C15" s="21" t="s">
        <v>13</v>
      </c>
      <c r="D15" s="280">
        <v>0.08</v>
      </c>
      <c r="E15" s="280"/>
    </row>
    <row r="16" spans="1:6" ht="20.100000000000001" customHeight="1" thickTop="1" thickBot="1">
      <c r="A16" s="21" t="s">
        <v>26</v>
      </c>
      <c r="B16" s="30">
        <f>B11-B15</f>
        <v>223130</v>
      </c>
      <c r="C16" s="21" t="s">
        <v>14</v>
      </c>
      <c r="D16" s="280">
        <v>0.25</v>
      </c>
      <c r="E16" s="280"/>
    </row>
    <row r="17" spans="1:8" ht="20.100000000000001" customHeight="1" thickTop="1" thickBot="1">
      <c r="A17" s="21" t="s">
        <v>27</v>
      </c>
      <c r="B17" s="31">
        <v>98</v>
      </c>
      <c r="C17" s="21" t="s">
        <v>15</v>
      </c>
      <c r="D17" s="280">
        <v>0.12</v>
      </c>
      <c r="E17" s="280"/>
    </row>
    <row r="18" spans="1:8" ht="20.100000000000001" customHeight="1" thickTop="1" thickBot="1">
      <c r="A18" s="21" t="s">
        <v>24</v>
      </c>
      <c r="B18" s="30">
        <v>11816</v>
      </c>
      <c r="C18" s="21" t="s">
        <v>16</v>
      </c>
      <c r="D18" s="280">
        <v>0.04</v>
      </c>
      <c r="E18" s="280"/>
    </row>
    <row r="19" spans="1:8" ht="20.100000000000001" customHeight="1" thickTop="1" thickBot="1">
      <c r="A19" s="21"/>
      <c r="B19" s="31"/>
      <c r="C19" s="21" t="s">
        <v>17</v>
      </c>
      <c r="D19" s="280" t="s">
        <v>18</v>
      </c>
      <c r="E19" s="280"/>
    </row>
    <row r="20" spans="1:8" ht="20.100000000000001" customHeight="1" thickTop="1" thickBot="1">
      <c r="A20" s="29"/>
      <c r="B20" s="28"/>
      <c r="C20" s="21" t="s">
        <v>32</v>
      </c>
      <c r="D20" s="19" t="s">
        <v>34</v>
      </c>
      <c r="E20" s="19"/>
    </row>
    <row r="21" spans="1:8" ht="20.100000000000001" customHeight="1" thickTop="1" thickBot="1">
      <c r="A21" s="29"/>
      <c r="B21" s="28"/>
      <c r="C21" s="21" t="s">
        <v>33</v>
      </c>
      <c r="D21" s="19" t="s">
        <v>34</v>
      </c>
      <c r="E21" s="19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285" t="s">
        <v>6</v>
      </c>
      <c r="B23" s="289"/>
      <c r="C23" s="285" t="s">
        <v>19</v>
      </c>
      <c r="D23" s="290"/>
      <c r="E23" s="291"/>
      <c r="H23" s="20"/>
    </row>
    <row r="24" spans="1:8" s="5" customFormat="1" ht="20.100000000000001" customHeight="1" thickTop="1" thickBot="1">
      <c r="A24" s="22" t="s">
        <v>20</v>
      </c>
      <c r="B24" s="7" t="s">
        <v>104</v>
      </c>
      <c r="C24" s="22" t="s">
        <v>20</v>
      </c>
      <c r="D24" s="292"/>
      <c r="E24" s="293"/>
    </row>
    <row r="25" spans="1:8" s="5" customFormat="1" ht="20.100000000000001" customHeight="1" thickTop="1" thickBot="1">
      <c r="A25" s="22" t="s">
        <v>1</v>
      </c>
      <c r="B25" s="7" t="s">
        <v>105</v>
      </c>
      <c r="C25" s="22" t="s">
        <v>2</v>
      </c>
      <c r="D25" s="292" t="s">
        <v>122</v>
      </c>
      <c r="E25" s="297"/>
    </row>
    <row r="26" spans="1:8" s="5" customFormat="1" ht="20.100000000000001" customHeight="1" thickTop="1" thickBot="1">
      <c r="A26" s="22"/>
      <c r="B26" s="7" t="s">
        <v>106</v>
      </c>
      <c r="C26" s="22" t="s">
        <v>3</v>
      </c>
      <c r="D26" s="292" t="s">
        <v>123</v>
      </c>
      <c r="E26" s="297"/>
    </row>
    <row r="27" spans="1:8" s="5" customFormat="1" ht="20.100000000000001" customHeight="1" thickTop="1" thickBot="1">
      <c r="A27" s="23"/>
      <c r="B27" s="6"/>
      <c r="C27" s="22" t="s">
        <v>4</v>
      </c>
      <c r="D27" s="292" t="s">
        <v>124</v>
      </c>
      <c r="E27" s="29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285" t="s">
        <v>6</v>
      </c>
      <c r="B30" s="289"/>
      <c r="C30" s="285" t="s">
        <v>19</v>
      </c>
      <c r="D30" s="289"/>
    </row>
    <row r="31" spans="1:8" ht="36.75" customHeight="1" thickTop="1" thickBot="1">
      <c r="A31" s="294" t="s">
        <v>107</v>
      </c>
      <c r="B31" s="310"/>
      <c r="C31" s="311" t="s">
        <v>125</v>
      </c>
      <c r="D31" s="320"/>
    </row>
    <row r="32" spans="1:8" ht="53.25" customHeight="1" thickTop="1" thickBot="1">
      <c r="A32" s="294"/>
      <c r="B32" s="295"/>
      <c r="C32" s="294"/>
      <c r="D32" s="296"/>
    </row>
    <row r="33" spans="1:4" ht="20.100000000000001" customHeight="1" thickTop="1">
      <c r="A33" s="298"/>
      <c r="B33" s="299"/>
      <c r="C33" s="304"/>
      <c r="D33" s="305"/>
    </row>
    <row r="34" spans="1:4" ht="20.100000000000001" customHeight="1">
      <c r="A34" s="300"/>
      <c r="B34" s="301"/>
      <c r="C34" s="306"/>
      <c r="D34" s="307"/>
    </row>
    <row r="35" spans="1:4" ht="20.100000000000001" customHeight="1" thickBot="1">
      <c r="A35" s="302"/>
      <c r="B35" s="303"/>
      <c r="C35" s="308"/>
      <c r="D35" s="309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3:B35"/>
    <mergeCell ref="C33:D35"/>
    <mergeCell ref="A32:B32"/>
    <mergeCell ref="C32:D32"/>
    <mergeCell ref="D26:E26"/>
    <mergeCell ref="D27:E27"/>
    <mergeCell ref="A30:B30"/>
    <mergeCell ref="C30:D30"/>
    <mergeCell ref="A31:B31"/>
    <mergeCell ref="C31:D31"/>
    <mergeCell ref="D25:E25"/>
  </mergeCells>
  <phoneticPr fontId="3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52</vt:i4>
      </vt:variant>
    </vt:vector>
  </HeadingPairs>
  <TitlesOfParts>
    <vt:vector size="52" baseType="lpstr">
      <vt:lpstr>121101</vt:lpstr>
      <vt:lpstr>121102</vt:lpstr>
      <vt:lpstr>121103</vt:lpstr>
      <vt:lpstr>121104</vt:lpstr>
      <vt:lpstr>121105</vt:lpstr>
      <vt:lpstr>121106</vt:lpstr>
      <vt:lpstr>121107</vt:lpstr>
      <vt:lpstr>121108</vt:lpstr>
      <vt:lpstr>121109</vt:lpstr>
      <vt:lpstr>121110</vt:lpstr>
      <vt:lpstr>121111</vt:lpstr>
      <vt:lpstr>121112</vt:lpstr>
      <vt:lpstr>121113</vt:lpstr>
      <vt:lpstr>121114</vt:lpstr>
      <vt:lpstr>121115</vt:lpstr>
      <vt:lpstr>121116</vt:lpstr>
      <vt:lpstr>121117</vt:lpstr>
      <vt:lpstr>121118</vt:lpstr>
      <vt:lpstr>121119</vt:lpstr>
      <vt:lpstr>121120</vt:lpstr>
      <vt:lpstr>2012.12.1</vt:lpstr>
      <vt:lpstr>1202</vt:lpstr>
      <vt:lpstr>1203</vt:lpstr>
      <vt:lpstr>1204</vt:lpstr>
      <vt:lpstr>1205</vt:lpstr>
      <vt:lpstr>1206</vt:lpstr>
      <vt:lpstr>1207</vt:lpstr>
      <vt:lpstr>1208</vt:lpstr>
      <vt:lpstr>1209</vt:lpstr>
      <vt:lpstr>1210</vt:lpstr>
      <vt:lpstr>1211</vt:lpstr>
      <vt:lpstr>1212</vt:lpstr>
      <vt:lpstr>1213</vt:lpstr>
      <vt:lpstr>1214</vt:lpstr>
      <vt:lpstr>1215</vt:lpstr>
      <vt:lpstr>1216</vt:lpstr>
      <vt:lpstr>1217</vt:lpstr>
      <vt:lpstr>1218</vt:lpstr>
      <vt:lpstr>1219</vt:lpstr>
      <vt:lpstr>1220</vt:lpstr>
      <vt:lpstr>1221</vt:lpstr>
      <vt:lpstr>1222</vt:lpstr>
      <vt:lpstr>1223</vt:lpstr>
      <vt:lpstr>1224</vt:lpstr>
      <vt:lpstr>1225</vt:lpstr>
      <vt:lpstr>1226</vt:lpstr>
      <vt:lpstr>1227</vt:lpstr>
      <vt:lpstr>1228</vt:lpstr>
      <vt:lpstr>1229</vt:lpstr>
      <vt:lpstr>1230</vt:lpstr>
      <vt:lpstr>1231</vt:lpstr>
      <vt:lpstr>원본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2012-10-24T12:04:16Z</cp:lastPrinted>
  <dcterms:created xsi:type="dcterms:W3CDTF">2012-09-20T04:29:50Z</dcterms:created>
  <dcterms:modified xsi:type="dcterms:W3CDTF">2013-01-01T06:54:11Z</dcterms:modified>
</cp:coreProperties>
</file>