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 activeTab="2"/>
  </bookViews>
  <sheets>
    <sheet name="11월" sheetId="4" r:id="rId1"/>
    <sheet name="12월" sheetId="8" r:id="rId2"/>
    <sheet name="1월" sheetId="9" r:id="rId3"/>
    <sheet name="Sheet2" sheetId="2" r:id="rId4"/>
    <sheet name="Sheet3" sheetId="3" r:id="rId5"/>
    <sheet name="Sheet1" sheetId="10" r:id="rId6"/>
  </sheets>
  <calcPr calcId="125725"/>
</workbook>
</file>

<file path=xl/calcChain.xml><?xml version="1.0" encoding="utf-8"?>
<calcChain xmlns="http://schemas.openxmlformats.org/spreadsheetml/2006/main">
  <c r="E61" i="9"/>
  <c r="I41"/>
  <c r="F61"/>
  <c r="E56" i="8"/>
  <c r="E54" i="4"/>
  <c r="E26" i="9"/>
  <c r="E37"/>
  <c r="E36"/>
  <c r="E35"/>
  <c r="E34"/>
  <c r="E32"/>
  <c r="E33"/>
  <c r="E31"/>
  <c r="E30"/>
  <c r="E29"/>
  <c r="E28"/>
  <c r="E27"/>
  <c r="E40"/>
  <c r="E42"/>
  <c r="E47"/>
  <c r="E41" i="8"/>
  <c r="E46"/>
  <c r="E27"/>
  <c r="E36"/>
  <c r="E35"/>
  <c r="E33"/>
  <c r="E34"/>
  <c r="E32"/>
  <c r="E31"/>
  <c r="E30"/>
  <c r="E29"/>
  <c r="E28"/>
  <c r="E40"/>
  <c r="E11" i="4"/>
  <c r="E35"/>
  <c r="E34"/>
  <c r="E33"/>
  <c r="E32"/>
  <c r="E31"/>
  <c r="E30"/>
  <c r="E29"/>
  <c r="E28"/>
  <c r="E39"/>
  <c r="E38"/>
  <c r="E44"/>
  <c r="C52"/>
  <c r="D52"/>
  <c r="F52"/>
  <c r="E46"/>
  <c r="E43"/>
  <c r="E45" i="8"/>
  <c r="E49" i="9"/>
  <c r="E46"/>
  <c r="F54" i="8"/>
  <c r="F58" i="9"/>
  <c r="E8"/>
  <c r="C58"/>
  <c r="D58"/>
  <c r="B58"/>
  <c r="E55"/>
  <c r="E56"/>
  <c r="E57"/>
  <c r="E24"/>
  <c r="E10"/>
  <c r="E8" i="8"/>
  <c r="E54" i="9"/>
  <c r="E53"/>
  <c r="E52"/>
  <c r="E51"/>
  <c r="E50"/>
  <c r="E48"/>
  <c r="E45"/>
  <c r="E44"/>
  <c r="E43"/>
  <c r="E41"/>
  <c r="E63" s="1"/>
  <c r="F63" s="1"/>
  <c r="E39"/>
  <c r="E25"/>
  <c r="E23"/>
  <c r="E22"/>
  <c r="E21"/>
  <c r="E20"/>
  <c r="E18"/>
  <c r="E17"/>
  <c r="E16"/>
  <c r="E15"/>
  <c r="E14"/>
  <c r="E13"/>
  <c r="E12"/>
  <c r="E11"/>
  <c r="E9"/>
  <c r="E7"/>
  <c r="E6"/>
  <c r="E5"/>
  <c r="E4"/>
  <c r="C54" i="8"/>
  <c r="D54"/>
  <c r="B54"/>
  <c r="E53"/>
  <c r="E52"/>
  <c r="E51"/>
  <c r="E50"/>
  <c r="E49"/>
  <c r="E47"/>
  <c r="E44"/>
  <c r="E43"/>
  <c r="E42"/>
  <c r="E39"/>
  <c r="E38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7"/>
  <c r="E6"/>
  <c r="E5"/>
  <c r="E4"/>
  <c r="E45" i="4"/>
  <c r="E5"/>
  <c r="E6"/>
  <c r="E7"/>
  <c r="E8"/>
  <c r="E9"/>
  <c r="E10"/>
  <c r="E12"/>
  <c r="E13"/>
  <c r="E14"/>
  <c r="E15"/>
  <c r="E16"/>
  <c r="E17"/>
  <c r="E18"/>
  <c r="E19"/>
  <c r="E20"/>
  <c r="E21"/>
  <c r="E22"/>
  <c r="E23"/>
  <c r="E24"/>
  <c r="E25"/>
  <c r="E26"/>
  <c r="E27"/>
  <c r="E36"/>
  <c r="E37"/>
  <c r="E40"/>
  <c r="E41"/>
  <c r="E42"/>
  <c r="E47"/>
  <c r="E48"/>
  <c r="E49"/>
  <c r="E50"/>
  <c r="E51"/>
  <c r="E4"/>
  <c r="B52"/>
  <c r="E52" l="1"/>
  <c r="E58" i="9"/>
  <c r="E54" i="8"/>
</calcChain>
</file>

<file path=xl/sharedStrings.xml><?xml version="1.0" encoding="utf-8"?>
<sst xmlns="http://schemas.openxmlformats.org/spreadsheetml/2006/main" count="240" uniqueCount="81">
  <si>
    <t>김영모과자점 타워점</t>
  </si>
  <si>
    <t>김영모과자점 서초점</t>
  </si>
  <si>
    <t>김영모과자점 반포점</t>
  </si>
  <si>
    <t>페르에피스</t>
  </si>
  <si>
    <t>한재용베이커리</t>
  </si>
  <si>
    <t>마인츠돔 잠원점</t>
  </si>
  <si>
    <t>마인츠돔 올림픽점</t>
  </si>
  <si>
    <t>마인츠돔 수내점</t>
  </si>
  <si>
    <t>마인츠돔 압구정점</t>
  </si>
  <si>
    <t>마인츠돔 동탄점</t>
  </si>
  <si>
    <t>마인츠돔 중계점</t>
  </si>
  <si>
    <t>마인츠돔 반포역점</t>
  </si>
  <si>
    <t>바게트프라자</t>
  </si>
  <si>
    <t>엘리제제과점</t>
  </si>
  <si>
    <t>샹피니</t>
  </si>
  <si>
    <t>마인츠돔 터미널점</t>
  </si>
  <si>
    <t>리치몬드과자점 홍대점</t>
  </si>
  <si>
    <t>리치몬드과자점 이대점</t>
  </si>
  <si>
    <t>리치몬드과자점 성산점</t>
  </si>
  <si>
    <t>제이브라운</t>
  </si>
  <si>
    <t>랑</t>
  </si>
  <si>
    <t>퀸즈가든디자인</t>
  </si>
  <si>
    <t>제주명당양과 내도점</t>
  </si>
  <si>
    <t>쉐프조</t>
  </si>
  <si>
    <t>팔라씨오</t>
  </si>
  <si>
    <t>마인츠 힐</t>
  </si>
  <si>
    <t>팡딜리과자점</t>
  </si>
  <si>
    <t>도쿄스위츠</t>
  </si>
  <si>
    <t>빵마을 사람들</t>
  </si>
  <si>
    <t>류재은베이커리</t>
  </si>
  <si>
    <t>맘모스제과 본점</t>
  </si>
  <si>
    <t>맘모스제과 송현점</t>
  </si>
  <si>
    <t>팡스바게뜨</t>
  </si>
  <si>
    <t>안스베이커리(간석)</t>
  </si>
  <si>
    <t>안스베이커리(광명)</t>
  </si>
  <si>
    <t>안스베이커리(구월)</t>
  </si>
  <si>
    <t>공병득쉐프</t>
  </si>
  <si>
    <t>악토버</t>
  </si>
  <si>
    <t>카페루악</t>
  </si>
  <si>
    <t>알레스구떼</t>
  </si>
  <si>
    <t>블루F&amp;B</t>
  </si>
  <si>
    <t>후앙과자점</t>
  </si>
  <si>
    <t>소울36.6</t>
  </si>
  <si>
    <t>㈜ 수경비에프</t>
  </si>
  <si>
    <t>㈜자바씨티코리아</t>
  </si>
  <si>
    <t>한상민제과점</t>
  </si>
  <si>
    <t>에꼴드쉐프과자점</t>
  </si>
  <si>
    <t>2011년 12월</t>
    <phoneticPr fontId="2" type="noConversion"/>
  </si>
  <si>
    <t>주재근베이커리</t>
  </si>
  <si>
    <t>2011년 11월</t>
    <phoneticPr fontId="2" type="noConversion"/>
  </si>
  <si>
    <t>합 계</t>
    <phoneticPr fontId="2" type="noConversion"/>
  </si>
  <si>
    <t>SMS문자발송거래처</t>
    <phoneticPr fontId="2" type="noConversion"/>
  </si>
  <si>
    <t>10/21~11/20</t>
    <phoneticPr fontId="2" type="noConversion"/>
  </si>
  <si>
    <t>SMS문자비용</t>
    <phoneticPr fontId="2" type="noConversion"/>
  </si>
  <si>
    <t>프로그램사용료</t>
    <phoneticPr fontId="2" type="noConversion"/>
  </si>
  <si>
    <t>쁘띠씨엘제과점</t>
  </si>
  <si>
    <t>파티스리본누벨</t>
  </si>
  <si>
    <t>아름다운나날</t>
  </si>
  <si>
    <t>카드사정보통신료</t>
    <phoneticPr fontId="2" type="noConversion"/>
  </si>
  <si>
    <t>최종청구금</t>
    <phoneticPr fontId="2" type="noConversion"/>
  </si>
  <si>
    <t>문자정산일</t>
    <phoneticPr fontId="2" type="noConversion"/>
  </si>
  <si>
    <t>11/21~12/20</t>
    <phoneticPr fontId="2" type="noConversion"/>
  </si>
  <si>
    <t>안데르센</t>
    <phoneticPr fontId="2" type="noConversion"/>
  </si>
  <si>
    <t>햇쌀마루</t>
    <phoneticPr fontId="2" type="noConversion"/>
  </si>
  <si>
    <t>12/21~1/31</t>
    <phoneticPr fontId="2" type="noConversion"/>
  </si>
  <si>
    <t>2012년 1월</t>
    <phoneticPr fontId="2" type="noConversion"/>
  </si>
  <si>
    <t>㈜ 현대그린푸드</t>
  </si>
  <si>
    <t>보고샌드</t>
  </si>
  <si>
    <t>11/1~11/30기준</t>
    <phoneticPr fontId="2" type="noConversion"/>
  </si>
  <si>
    <t>KT기준정산</t>
    <phoneticPr fontId="2" type="noConversion"/>
  </si>
  <si>
    <t>관리자</t>
    <phoneticPr fontId="2" type="noConversion"/>
  </si>
  <si>
    <t>1/1~1/31</t>
    <phoneticPr fontId="2" type="noConversion"/>
  </si>
  <si>
    <t>12/1~12/31기준</t>
    <phoneticPr fontId="2" type="noConversion"/>
  </si>
  <si>
    <t>CMS신청업체</t>
    <phoneticPr fontId="2" type="noConversion"/>
  </si>
  <si>
    <t>OK</t>
    <phoneticPr fontId="2" type="noConversion"/>
  </si>
  <si>
    <t>OK</t>
    <phoneticPr fontId="2" type="noConversion"/>
  </si>
  <si>
    <t>관리자</t>
    <phoneticPr fontId="2" type="noConversion"/>
  </si>
  <si>
    <t>OK</t>
    <phoneticPr fontId="2" type="noConversion"/>
  </si>
  <si>
    <t>솔베이지</t>
    <phoneticPr fontId="2" type="noConversion"/>
  </si>
  <si>
    <t>OK</t>
    <phoneticPr fontId="2" type="noConversion"/>
  </si>
  <si>
    <t>1월소모품포함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</si>
</sst>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4" tint="-0.249977111117893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4" fillId="0" borderId="1" xfId="1" applyFont="1" applyBorder="1">
      <alignment vertical="center"/>
    </xf>
    <xf numFmtId="41" fontId="4" fillId="0" borderId="3" xfId="1" applyFont="1" applyBorder="1">
      <alignment vertical="center"/>
    </xf>
    <xf numFmtId="41" fontId="6" fillId="0" borderId="1" xfId="0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4" fillId="0" borderId="8" xfId="1" applyFont="1" applyBorder="1">
      <alignment vertical="center"/>
    </xf>
    <xf numFmtId="41" fontId="4" fillId="0" borderId="6" xfId="1" applyFont="1" applyBorder="1">
      <alignment vertical="center"/>
    </xf>
    <xf numFmtId="0" fontId="0" fillId="0" borderId="0" xfId="0">
      <alignment vertical="center"/>
    </xf>
    <xf numFmtId="41" fontId="4" fillId="0" borderId="1" xfId="1" applyFont="1" applyBorder="1">
      <alignment vertical="center"/>
    </xf>
    <xf numFmtId="0" fontId="0" fillId="0" borderId="0" xfId="0">
      <alignment vertical="center"/>
    </xf>
    <xf numFmtId="41" fontId="4" fillId="0" borderId="1" xfId="1" applyFont="1" applyBorder="1">
      <alignment vertical="center"/>
    </xf>
    <xf numFmtId="0" fontId="0" fillId="0" borderId="0" xfId="0">
      <alignment vertical="center"/>
    </xf>
    <xf numFmtId="41" fontId="4" fillId="0" borderId="3" xfId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4" fillId="0" borderId="1" xfId="1" applyFont="1" applyBorder="1">
      <alignment vertical="center"/>
    </xf>
    <xf numFmtId="41" fontId="4" fillId="0" borderId="3" xfId="1" applyFont="1" applyBorder="1">
      <alignment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3" xfId="1" applyFont="1" applyBorder="1">
      <alignment vertical="center"/>
    </xf>
    <xf numFmtId="41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>
      <alignment vertical="center"/>
    </xf>
    <xf numFmtId="0" fontId="0" fillId="0" borderId="0" xfId="0">
      <alignment vertical="center"/>
    </xf>
    <xf numFmtId="41" fontId="4" fillId="0" borderId="1" xfId="0" applyNumberFormat="1" applyFont="1" applyBorder="1">
      <alignment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1" fontId="4" fillId="0" borderId="1" xfId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4" fillId="0" borderId="1" xfId="1" applyFont="1" applyBorder="1">
      <alignment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>
      <alignment vertical="center"/>
    </xf>
    <xf numFmtId="41" fontId="4" fillId="0" borderId="3" xfId="1" applyFont="1" applyBorder="1">
      <alignment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1" xfId="1" applyFont="1" applyBorder="1">
      <alignment vertical="center"/>
    </xf>
    <xf numFmtId="41" fontId="4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41" fontId="4" fillId="0" borderId="3" xfId="1" applyFont="1" applyBorder="1">
      <alignment vertical="center"/>
    </xf>
    <xf numFmtId="41" fontId="4" fillId="0" borderId="1" xfId="1" applyFont="1" applyBorder="1">
      <alignment vertical="center"/>
    </xf>
    <xf numFmtId="41" fontId="4" fillId="0" borderId="3" xfId="1" applyFont="1" applyBorder="1">
      <alignment vertical="center"/>
    </xf>
    <xf numFmtId="41" fontId="4" fillId="0" borderId="1" xfId="1" applyFont="1" applyBorder="1">
      <alignment vertical="center"/>
    </xf>
    <xf numFmtId="41" fontId="4" fillId="0" borderId="1" xfId="1" applyFont="1" applyBorder="1">
      <alignment vertical="center"/>
    </xf>
    <xf numFmtId="41" fontId="4" fillId="0" borderId="1" xfId="1" applyFont="1" applyBorder="1">
      <alignment vertical="center"/>
    </xf>
    <xf numFmtId="41" fontId="4" fillId="0" borderId="3" xfId="1" applyFont="1" applyBorder="1">
      <alignment vertical="center"/>
    </xf>
    <xf numFmtId="41" fontId="4" fillId="0" borderId="1" xfId="1" applyFont="1" applyBorder="1">
      <alignment vertical="center"/>
    </xf>
    <xf numFmtId="0" fontId="0" fillId="0" borderId="0" xfId="0">
      <alignment vertical="center"/>
    </xf>
    <xf numFmtId="41" fontId="4" fillId="0" borderId="1" xfId="0" applyNumberFormat="1" applyFont="1" applyBorder="1">
      <alignment vertical="center"/>
    </xf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3" fillId="0" borderId="1" xfId="1" applyFont="1" applyBorder="1">
      <alignment vertical="center"/>
    </xf>
    <xf numFmtId="41" fontId="3" fillId="0" borderId="1" xfId="0" applyNumberFormat="1" applyFont="1" applyBorder="1">
      <alignment vertical="center"/>
    </xf>
    <xf numFmtId="41" fontId="3" fillId="0" borderId="1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1" fontId="10" fillId="0" borderId="9" xfId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41" fontId="4" fillId="0" borderId="1" xfId="1" applyFont="1" applyBorder="1">
      <alignment vertical="center"/>
    </xf>
    <xf numFmtId="41" fontId="4" fillId="0" borderId="3" xfId="1" applyFont="1" applyBorder="1">
      <alignment vertical="center"/>
    </xf>
    <xf numFmtId="41" fontId="6" fillId="0" borderId="1" xfId="0" applyNumberFormat="1" applyFont="1" applyBorder="1">
      <alignment vertical="center"/>
    </xf>
    <xf numFmtId="41" fontId="4" fillId="0" borderId="6" xfId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41" fontId="3" fillId="0" borderId="1" xfId="1" applyFont="1" applyBorder="1">
      <alignment vertical="center"/>
    </xf>
    <xf numFmtId="41" fontId="0" fillId="0" borderId="0" xfId="1" applyFont="1">
      <alignment vertical="center"/>
    </xf>
    <xf numFmtId="41" fontId="3" fillId="0" borderId="3" xfId="1" applyFont="1" applyBorder="1">
      <alignment vertical="center"/>
    </xf>
    <xf numFmtId="41" fontId="4" fillId="0" borderId="10" xfId="1" applyFont="1" applyBorder="1">
      <alignment vertical="center"/>
    </xf>
    <xf numFmtId="41" fontId="3" fillId="0" borderId="3" xfId="1" applyFont="1" applyFill="1" applyBorder="1">
      <alignment vertical="center"/>
    </xf>
    <xf numFmtId="0" fontId="5" fillId="0" borderId="3" xfId="0" applyFont="1" applyBorder="1" applyAlignment="1">
      <alignment horizontal="left" vertical="center"/>
    </xf>
    <xf numFmtId="41" fontId="10" fillId="0" borderId="9" xfId="1" applyFont="1" applyFill="1" applyBorder="1" applyAlignment="1">
      <alignment horizontal="left" vertical="center"/>
    </xf>
    <xf numFmtId="41" fontId="4" fillId="0" borderId="3" xfId="0" applyNumberFormat="1" applyFont="1" applyBorder="1">
      <alignment vertical="center"/>
    </xf>
    <xf numFmtId="41" fontId="4" fillId="0" borderId="3" xfId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1" fontId="6" fillId="0" borderId="2" xfId="0" applyNumberFormat="1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41" fontId="4" fillId="2" borderId="1" xfId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41" fontId="3" fillId="2" borderId="1" xfId="1" applyFont="1" applyFill="1" applyBorder="1">
      <alignment vertical="center"/>
    </xf>
    <xf numFmtId="41" fontId="4" fillId="2" borderId="1" xfId="0" applyNumberFormat="1" applyFont="1" applyFill="1" applyBorder="1" applyAlignment="1">
      <alignment horizontal="center" vertical="center"/>
    </xf>
    <xf numFmtId="41" fontId="4" fillId="2" borderId="6" xfId="1" applyFont="1" applyFill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41" fontId="4" fillId="2" borderId="3" xfId="1" applyFont="1" applyFill="1" applyBorder="1">
      <alignment vertical="center"/>
    </xf>
    <xf numFmtId="41" fontId="4" fillId="2" borderId="3" xfId="1" applyFont="1" applyFill="1" applyBorder="1" applyAlignment="1">
      <alignment vertical="center"/>
    </xf>
    <xf numFmtId="41" fontId="3" fillId="2" borderId="3" xfId="1" applyFont="1" applyFill="1" applyBorder="1">
      <alignment vertical="center"/>
    </xf>
    <xf numFmtId="0" fontId="5" fillId="2" borderId="3" xfId="0" applyFont="1" applyFill="1" applyBorder="1" applyAlignment="1">
      <alignment vertical="center"/>
    </xf>
    <xf numFmtId="41" fontId="4" fillId="2" borderId="5" xfId="1" applyFont="1" applyFill="1" applyBorder="1">
      <alignment vertical="center"/>
    </xf>
    <xf numFmtId="41" fontId="3" fillId="2" borderId="5" xfId="1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41" fontId="4" fillId="0" borderId="1" xfId="1" applyFont="1" applyFill="1" applyBorder="1">
      <alignment vertical="center"/>
    </xf>
    <xf numFmtId="41" fontId="4" fillId="0" borderId="1" xfId="0" applyNumberFormat="1" applyFont="1" applyFill="1" applyBorder="1">
      <alignment vertical="center"/>
    </xf>
    <xf numFmtId="41" fontId="10" fillId="2" borderId="1" xfId="1" applyFont="1" applyFill="1" applyBorder="1">
      <alignment vertical="center"/>
    </xf>
    <xf numFmtId="0" fontId="8" fillId="0" borderId="0" xfId="0" applyFont="1">
      <alignment vertical="center"/>
    </xf>
    <xf numFmtId="41" fontId="8" fillId="0" borderId="0" xfId="1" applyFont="1">
      <alignment vertical="center"/>
    </xf>
    <xf numFmtId="41" fontId="8" fillId="0" borderId="0" xfId="0" applyNumberFormat="1" applyFont="1">
      <alignment vertical="center"/>
    </xf>
    <xf numFmtId="0" fontId="9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4" fillId="0" borderId="1" xfId="1" applyFont="1" applyBorder="1">
      <alignment vertical="center"/>
    </xf>
    <xf numFmtId="41" fontId="4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41" fontId="3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opLeftCell="A10" workbookViewId="0">
      <selection activeCell="I44" sqref="I44"/>
    </sheetView>
  </sheetViews>
  <sheetFormatPr defaultRowHeight="16.5"/>
  <cols>
    <col min="1" max="1" width="17.375" style="1" customWidth="1"/>
    <col min="2" max="2" width="12" style="1" customWidth="1"/>
    <col min="3" max="3" width="13.25" style="1" customWidth="1"/>
    <col min="4" max="4" width="15.125" style="19" customWidth="1"/>
    <col min="5" max="5" width="12" style="1" customWidth="1"/>
    <col min="6" max="6" width="12.125" style="1" customWidth="1"/>
    <col min="7" max="7" width="10.5" style="1" customWidth="1"/>
    <col min="8" max="16384" width="9" style="1"/>
  </cols>
  <sheetData>
    <row r="1" spans="1:8" ht="22.5" customHeight="1">
      <c r="A1" s="36" t="s">
        <v>60</v>
      </c>
      <c r="B1" s="2" t="s">
        <v>52</v>
      </c>
      <c r="C1" s="2"/>
      <c r="D1" s="20"/>
    </row>
    <row r="2" spans="1:8" ht="21" customHeight="1">
      <c r="A2" s="110" t="s">
        <v>51</v>
      </c>
      <c r="B2" s="107" t="s">
        <v>49</v>
      </c>
      <c r="C2" s="108"/>
      <c r="D2" s="108"/>
      <c r="E2" s="109"/>
      <c r="F2" s="61" t="s">
        <v>69</v>
      </c>
      <c r="G2" s="106" t="s">
        <v>73</v>
      </c>
    </row>
    <row r="3" spans="1:8" ht="20.25" customHeight="1">
      <c r="A3" s="111"/>
      <c r="B3" s="7" t="s">
        <v>53</v>
      </c>
      <c r="C3" s="7" t="s">
        <v>54</v>
      </c>
      <c r="D3" s="7" t="s">
        <v>58</v>
      </c>
      <c r="E3" s="7" t="s">
        <v>59</v>
      </c>
      <c r="F3" s="62" t="s">
        <v>68</v>
      </c>
      <c r="G3" s="106"/>
    </row>
    <row r="4" spans="1:8" ht="13.5" customHeight="1">
      <c r="A4" s="32" t="s">
        <v>0</v>
      </c>
      <c r="B4" s="3">
        <v>174680</v>
      </c>
      <c r="C4" s="3"/>
      <c r="D4" s="21"/>
      <c r="E4" s="3">
        <f>B4+C4-D4</f>
        <v>174680</v>
      </c>
      <c r="F4" s="59">
        <v>210452</v>
      </c>
      <c r="G4" s="63"/>
    </row>
    <row r="5" spans="1:8" ht="13.5" customHeight="1">
      <c r="A5" s="32" t="s">
        <v>1</v>
      </c>
      <c r="B5" s="3">
        <v>245872</v>
      </c>
      <c r="C5" s="3"/>
      <c r="D5" s="21"/>
      <c r="E5" s="21">
        <f t="shared" ref="E5:E51" si="0">B5+C5-D5</f>
        <v>245872</v>
      </c>
      <c r="F5" s="58">
        <v>240240</v>
      </c>
      <c r="G5" s="63"/>
    </row>
    <row r="6" spans="1:8" ht="13.5" customHeight="1">
      <c r="A6" s="32" t="s">
        <v>2</v>
      </c>
      <c r="B6" s="3">
        <v>214786</v>
      </c>
      <c r="C6" s="3"/>
      <c r="D6" s="21"/>
      <c r="E6" s="21">
        <f t="shared" si="0"/>
        <v>214786</v>
      </c>
      <c r="F6" s="58">
        <v>206096</v>
      </c>
      <c r="G6" s="63"/>
    </row>
    <row r="7" spans="1:8" ht="13.5" customHeight="1">
      <c r="A7" s="32" t="s">
        <v>3</v>
      </c>
      <c r="B7" s="3">
        <v>1980</v>
      </c>
      <c r="C7" s="3"/>
      <c r="D7" s="21"/>
      <c r="E7" s="21">
        <f t="shared" si="0"/>
        <v>1980</v>
      </c>
      <c r="F7" s="58">
        <v>2068</v>
      </c>
      <c r="G7" s="63"/>
    </row>
    <row r="8" spans="1:8" ht="13.5" customHeight="1">
      <c r="A8" s="33" t="s">
        <v>4</v>
      </c>
      <c r="B8" s="4">
        <v>12232</v>
      </c>
      <c r="C8" s="4"/>
      <c r="D8" s="22"/>
      <c r="E8" s="21">
        <f t="shared" si="0"/>
        <v>12232</v>
      </c>
      <c r="F8" s="60">
        <v>20834</v>
      </c>
      <c r="G8" s="63"/>
    </row>
    <row r="9" spans="1:8" ht="13.5" customHeight="1">
      <c r="A9" s="32" t="s">
        <v>5</v>
      </c>
      <c r="B9" s="3">
        <v>39798</v>
      </c>
      <c r="C9" s="23">
        <v>110000</v>
      </c>
      <c r="D9" s="21"/>
      <c r="E9" s="21">
        <f t="shared" si="0"/>
        <v>149798</v>
      </c>
      <c r="F9" s="60">
        <v>36960</v>
      </c>
      <c r="G9" s="63"/>
    </row>
    <row r="10" spans="1:8" ht="13.5" customHeight="1">
      <c r="A10" s="33" t="s">
        <v>6</v>
      </c>
      <c r="B10" s="4">
        <v>284570</v>
      </c>
      <c r="C10" s="25">
        <v>55000</v>
      </c>
      <c r="D10" s="22"/>
      <c r="E10" s="24">
        <f t="shared" si="0"/>
        <v>339570</v>
      </c>
      <c r="F10" s="60">
        <v>149028</v>
      </c>
      <c r="G10" s="63"/>
    </row>
    <row r="11" spans="1:8" ht="13.5" customHeight="1">
      <c r="A11" s="82" t="s">
        <v>7</v>
      </c>
      <c r="B11" s="69">
        <v>365354</v>
      </c>
      <c r="C11" s="83">
        <v>27500</v>
      </c>
      <c r="D11" s="76"/>
      <c r="E11" s="81">
        <f>B11+C11</f>
        <v>392854</v>
      </c>
      <c r="F11" s="77">
        <v>7348</v>
      </c>
      <c r="G11" s="63"/>
    </row>
    <row r="12" spans="1:8" ht="13.5" customHeight="1">
      <c r="A12" s="32" t="s">
        <v>8</v>
      </c>
      <c r="B12" s="3">
        <v>2970</v>
      </c>
      <c r="C12" s="27">
        <v>55000</v>
      </c>
      <c r="D12" s="9"/>
      <c r="E12" s="21">
        <f t="shared" si="0"/>
        <v>57970</v>
      </c>
      <c r="F12" s="60">
        <v>3102</v>
      </c>
      <c r="G12" s="63"/>
      <c r="H12" s="26"/>
    </row>
    <row r="13" spans="1:8" ht="13.5" customHeight="1">
      <c r="A13" s="32" t="s">
        <v>9</v>
      </c>
      <c r="B13" s="3">
        <v>10648</v>
      </c>
      <c r="C13" s="27">
        <v>55000</v>
      </c>
      <c r="D13" s="9"/>
      <c r="E13" s="21">
        <f t="shared" si="0"/>
        <v>65648</v>
      </c>
      <c r="F13" s="58">
        <v>10538</v>
      </c>
      <c r="G13" s="63"/>
    </row>
    <row r="14" spans="1:8" ht="13.5" customHeight="1">
      <c r="A14" s="32" t="s">
        <v>10</v>
      </c>
      <c r="B14" s="3">
        <v>151624</v>
      </c>
      <c r="C14" s="27">
        <v>55000</v>
      </c>
      <c r="D14" s="9"/>
      <c r="E14" s="21">
        <f t="shared" si="0"/>
        <v>206624</v>
      </c>
      <c r="F14" s="58">
        <v>13420</v>
      </c>
      <c r="G14" s="63"/>
    </row>
    <row r="15" spans="1:8" ht="13.5" customHeight="1">
      <c r="A15" s="32" t="s">
        <v>11</v>
      </c>
      <c r="B15" s="3">
        <v>14234</v>
      </c>
      <c r="C15" s="27">
        <v>110000</v>
      </c>
      <c r="D15" s="9"/>
      <c r="E15" s="21">
        <f t="shared" si="0"/>
        <v>124234</v>
      </c>
      <c r="F15" s="58">
        <v>13904</v>
      </c>
      <c r="G15" s="63"/>
    </row>
    <row r="16" spans="1:8" ht="13.5" customHeight="1">
      <c r="A16" s="32" t="s">
        <v>12</v>
      </c>
      <c r="B16" s="3">
        <v>13046</v>
      </c>
      <c r="C16" s="27">
        <v>55000</v>
      </c>
      <c r="D16" s="9"/>
      <c r="E16" s="21">
        <f t="shared" si="0"/>
        <v>68046</v>
      </c>
      <c r="F16" s="58">
        <v>12980</v>
      </c>
      <c r="G16" s="63"/>
    </row>
    <row r="17" spans="1:7" ht="13.5" customHeight="1">
      <c r="A17" s="32" t="s">
        <v>13</v>
      </c>
      <c r="B17" s="3">
        <v>7678</v>
      </c>
      <c r="C17" s="27">
        <v>55000</v>
      </c>
      <c r="D17" s="9"/>
      <c r="E17" s="21">
        <f t="shared" si="0"/>
        <v>62678</v>
      </c>
      <c r="F17" s="58">
        <v>7876</v>
      </c>
      <c r="G17" s="63"/>
    </row>
    <row r="18" spans="1:7" ht="13.5" customHeight="1">
      <c r="A18" s="32" t="s">
        <v>15</v>
      </c>
      <c r="B18" s="3"/>
      <c r="C18" s="28">
        <v>55000</v>
      </c>
      <c r="D18" s="8"/>
      <c r="E18" s="21">
        <f t="shared" si="0"/>
        <v>55000</v>
      </c>
      <c r="F18" s="58"/>
      <c r="G18" s="65"/>
    </row>
    <row r="19" spans="1:7" ht="13.5" customHeight="1">
      <c r="A19" s="32" t="s">
        <v>16</v>
      </c>
      <c r="B19" s="3">
        <v>0</v>
      </c>
      <c r="C19" s="28">
        <v>126500</v>
      </c>
      <c r="D19" s="34">
        <v>233296</v>
      </c>
      <c r="E19" s="21">
        <f t="shared" si="0"/>
        <v>-106796</v>
      </c>
      <c r="F19" s="58"/>
      <c r="G19" s="65"/>
    </row>
    <row r="20" spans="1:7" ht="13.5" customHeight="1">
      <c r="A20" s="32" t="s">
        <v>17</v>
      </c>
      <c r="B20" s="3">
        <v>0</v>
      </c>
      <c r="C20" s="28">
        <v>71500</v>
      </c>
      <c r="D20" s="34">
        <v>102125</v>
      </c>
      <c r="E20" s="21">
        <f t="shared" si="0"/>
        <v>-30625</v>
      </c>
      <c r="F20" s="58"/>
      <c r="G20" s="65"/>
    </row>
    <row r="21" spans="1:7" ht="13.5" customHeight="1">
      <c r="A21" s="32" t="s">
        <v>18</v>
      </c>
      <c r="B21" s="3">
        <v>0</v>
      </c>
      <c r="C21" s="28">
        <v>313500</v>
      </c>
      <c r="D21" s="34">
        <v>139095</v>
      </c>
      <c r="E21" s="21">
        <f t="shared" si="0"/>
        <v>174405</v>
      </c>
      <c r="F21" s="58"/>
      <c r="G21" s="65"/>
    </row>
    <row r="22" spans="1:7" s="10" customFormat="1" ht="13.5" customHeight="1">
      <c r="A22" s="32" t="s">
        <v>19</v>
      </c>
      <c r="B22" s="11"/>
      <c r="C22" s="28">
        <v>110000</v>
      </c>
      <c r="D22" s="34"/>
      <c r="E22" s="21">
        <f t="shared" si="0"/>
        <v>110000</v>
      </c>
      <c r="F22" s="58"/>
      <c r="G22" s="65"/>
    </row>
    <row r="23" spans="1:7" s="12" customFormat="1" ht="13.5" customHeight="1">
      <c r="A23" s="32" t="s">
        <v>21</v>
      </c>
      <c r="B23" s="13"/>
      <c r="C23" s="28">
        <v>55000</v>
      </c>
      <c r="D23" s="34"/>
      <c r="E23" s="21">
        <f t="shared" si="0"/>
        <v>55000</v>
      </c>
      <c r="F23" s="58"/>
      <c r="G23" s="65"/>
    </row>
    <row r="24" spans="1:7" s="14" customFormat="1" ht="13.5" customHeight="1">
      <c r="A24" s="32" t="s">
        <v>23</v>
      </c>
      <c r="B24" s="15"/>
      <c r="C24" s="28">
        <v>55000</v>
      </c>
      <c r="D24" s="34"/>
      <c r="E24" s="21">
        <f t="shared" si="0"/>
        <v>55000</v>
      </c>
      <c r="F24" s="58"/>
      <c r="G24" s="65"/>
    </row>
    <row r="25" spans="1:7" s="14" customFormat="1" ht="13.5" customHeight="1">
      <c r="A25" s="32" t="s">
        <v>24</v>
      </c>
      <c r="B25" s="15"/>
      <c r="C25" s="28">
        <v>16500</v>
      </c>
      <c r="D25" s="34"/>
      <c r="E25" s="21">
        <f t="shared" si="0"/>
        <v>16500</v>
      </c>
      <c r="F25" s="58"/>
      <c r="G25" s="65"/>
    </row>
    <row r="26" spans="1:7" ht="13.5" customHeight="1">
      <c r="A26" s="33" t="s">
        <v>25</v>
      </c>
      <c r="B26" s="4">
        <v>361020</v>
      </c>
      <c r="C26" s="22">
        <v>165000</v>
      </c>
      <c r="D26" s="34">
        <v>46881</v>
      </c>
      <c r="E26" s="21">
        <f t="shared" si="0"/>
        <v>479139</v>
      </c>
      <c r="F26" s="58">
        <v>1157354</v>
      </c>
      <c r="G26" s="65"/>
    </row>
    <row r="27" spans="1:7" ht="13.5" customHeight="1">
      <c r="A27" s="32" t="s">
        <v>26</v>
      </c>
      <c r="B27" s="3">
        <v>4950</v>
      </c>
      <c r="C27" s="30">
        <v>55000</v>
      </c>
      <c r="D27" s="34">
        <v>41388</v>
      </c>
      <c r="E27" s="21">
        <f t="shared" si="0"/>
        <v>18562</v>
      </c>
      <c r="F27" s="58">
        <v>5148</v>
      </c>
      <c r="G27" s="65"/>
    </row>
    <row r="28" spans="1:7" s="67" customFormat="1" ht="13.5" customHeight="1">
      <c r="A28" s="72" t="s">
        <v>29</v>
      </c>
      <c r="B28" s="68"/>
      <c r="C28" s="55">
        <v>110000</v>
      </c>
      <c r="D28" s="68">
        <v>77908</v>
      </c>
      <c r="E28" s="68">
        <f t="shared" ref="E28:E35" si="1">B28+C28-D28</f>
        <v>32092</v>
      </c>
      <c r="F28" s="73"/>
      <c r="G28" s="65"/>
    </row>
    <row r="29" spans="1:7" s="67" customFormat="1" ht="13.5" customHeight="1">
      <c r="A29" s="72" t="s">
        <v>32</v>
      </c>
      <c r="B29" s="68">
        <v>0</v>
      </c>
      <c r="C29" s="55">
        <v>55000</v>
      </c>
      <c r="D29" s="68">
        <v>26576</v>
      </c>
      <c r="E29" s="68">
        <f t="shared" si="1"/>
        <v>28424</v>
      </c>
      <c r="F29" s="73"/>
      <c r="G29" s="65"/>
    </row>
    <row r="30" spans="1:7" s="67" customFormat="1" ht="13.5" customHeight="1">
      <c r="A30" s="72" t="s">
        <v>33</v>
      </c>
      <c r="B30" s="68">
        <v>4334</v>
      </c>
      <c r="C30" s="55">
        <v>55000</v>
      </c>
      <c r="D30" s="68">
        <v>80793</v>
      </c>
      <c r="E30" s="68">
        <f t="shared" si="1"/>
        <v>-21459</v>
      </c>
      <c r="F30" s="73">
        <v>4708</v>
      </c>
      <c r="G30" s="65"/>
    </row>
    <row r="31" spans="1:7" s="67" customFormat="1" ht="13.5" customHeight="1">
      <c r="A31" s="72" t="s">
        <v>34</v>
      </c>
      <c r="B31" s="68">
        <v>5412</v>
      </c>
      <c r="C31" s="55">
        <v>55000</v>
      </c>
      <c r="D31" s="68">
        <v>76798</v>
      </c>
      <c r="E31" s="68">
        <f t="shared" si="1"/>
        <v>-16386</v>
      </c>
      <c r="F31" s="73">
        <v>6138</v>
      </c>
      <c r="G31" s="65"/>
    </row>
    <row r="32" spans="1:7" s="67" customFormat="1" ht="13.5" customHeight="1">
      <c r="A32" s="72" t="s">
        <v>35</v>
      </c>
      <c r="B32" s="68">
        <v>11814</v>
      </c>
      <c r="C32" s="55">
        <v>55000</v>
      </c>
      <c r="D32" s="68">
        <v>143227</v>
      </c>
      <c r="E32" s="68">
        <f t="shared" si="1"/>
        <v>-76413</v>
      </c>
      <c r="F32" s="73">
        <v>11660</v>
      </c>
      <c r="G32" s="65"/>
    </row>
    <row r="33" spans="1:7" s="67" customFormat="1" ht="13.5" customHeight="1">
      <c r="A33" s="72" t="s">
        <v>39</v>
      </c>
      <c r="B33" s="68">
        <v>0</v>
      </c>
      <c r="C33" s="55">
        <v>55000</v>
      </c>
      <c r="D33" s="68">
        <v>54825</v>
      </c>
      <c r="E33" s="68">
        <f t="shared" si="1"/>
        <v>175</v>
      </c>
      <c r="F33" s="73"/>
      <c r="G33" s="65"/>
    </row>
    <row r="34" spans="1:7" s="67" customFormat="1" ht="13.5" customHeight="1">
      <c r="A34" s="72" t="s">
        <v>46</v>
      </c>
      <c r="B34" s="68">
        <v>40766</v>
      </c>
      <c r="C34" s="55">
        <v>55000</v>
      </c>
      <c r="D34" s="68">
        <v>79503</v>
      </c>
      <c r="E34" s="68">
        <f t="shared" si="1"/>
        <v>16263</v>
      </c>
      <c r="F34" s="73">
        <v>41338</v>
      </c>
      <c r="G34" s="65"/>
    </row>
    <row r="35" spans="1:7" s="67" customFormat="1" ht="13.5" customHeight="1">
      <c r="A35" s="72" t="s">
        <v>43</v>
      </c>
      <c r="B35" s="68"/>
      <c r="C35" s="55">
        <v>203500</v>
      </c>
      <c r="D35" s="68"/>
      <c r="E35" s="68">
        <f t="shared" si="1"/>
        <v>203500</v>
      </c>
      <c r="F35" s="73"/>
      <c r="G35" s="65"/>
    </row>
    <row r="36" spans="1:7" s="16" customFormat="1" ht="13.5" customHeight="1">
      <c r="A36" s="86" t="s">
        <v>27</v>
      </c>
      <c r="B36" s="87"/>
      <c r="C36" s="88">
        <v>55000</v>
      </c>
      <c r="D36" s="87">
        <v>4767</v>
      </c>
      <c r="E36" s="87">
        <f t="shared" si="0"/>
        <v>50233</v>
      </c>
      <c r="F36" s="89"/>
      <c r="G36" s="64" t="s">
        <v>75</v>
      </c>
    </row>
    <row r="37" spans="1:7" ht="13.5" customHeight="1">
      <c r="A37" s="86" t="s">
        <v>28</v>
      </c>
      <c r="B37" s="87">
        <v>22176</v>
      </c>
      <c r="C37" s="88">
        <v>55000</v>
      </c>
      <c r="D37" s="87">
        <v>35771</v>
      </c>
      <c r="E37" s="87">
        <f t="shared" si="0"/>
        <v>41405</v>
      </c>
      <c r="F37" s="89">
        <v>22066</v>
      </c>
      <c r="G37" s="64" t="s">
        <v>75</v>
      </c>
    </row>
    <row r="38" spans="1:7" s="67" customFormat="1" ht="13.5" customHeight="1">
      <c r="A38" s="86" t="s">
        <v>20</v>
      </c>
      <c r="B38" s="87"/>
      <c r="C38" s="88">
        <v>110000</v>
      </c>
      <c r="D38" s="87"/>
      <c r="E38" s="87">
        <f t="shared" ref="E38:E39" si="2">B38+C38-D38</f>
        <v>110000</v>
      </c>
      <c r="F38" s="89"/>
      <c r="G38" s="65" t="s">
        <v>75</v>
      </c>
    </row>
    <row r="39" spans="1:7" s="67" customFormat="1" ht="13.5" customHeight="1">
      <c r="A39" s="86" t="s">
        <v>22</v>
      </c>
      <c r="B39" s="87">
        <v>638</v>
      </c>
      <c r="C39" s="88">
        <v>199375</v>
      </c>
      <c r="D39" s="87"/>
      <c r="E39" s="87">
        <f t="shared" si="2"/>
        <v>200013</v>
      </c>
      <c r="F39" s="89">
        <v>638</v>
      </c>
      <c r="G39" s="64" t="s">
        <v>75</v>
      </c>
    </row>
    <row r="40" spans="1:7" ht="13.5" customHeight="1">
      <c r="A40" s="86" t="s">
        <v>30</v>
      </c>
      <c r="B40" s="87">
        <v>52382</v>
      </c>
      <c r="C40" s="88">
        <v>313500</v>
      </c>
      <c r="D40" s="87">
        <v>72472</v>
      </c>
      <c r="E40" s="87">
        <f t="shared" si="0"/>
        <v>293410</v>
      </c>
      <c r="F40" s="89"/>
      <c r="G40" s="64" t="s">
        <v>75</v>
      </c>
    </row>
    <row r="41" spans="1:7" ht="13.5" customHeight="1">
      <c r="A41" s="86" t="s">
        <v>31</v>
      </c>
      <c r="B41" s="87">
        <v>13310</v>
      </c>
      <c r="C41" s="88">
        <v>55000</v>
      </c>
      <c r="D41" s="87">
        <v>17408</v>
      </c>
      <c r="E41" s="87">
        <f t="shared" si="0"/>
        <v>50902</v>
      </c>
      <c r="F41" s="89"/>
      <c r="G41" s="64" t="s">
        <v>75</v>
      </c>
    </row>
    <row r="42" spans="1:7" s="29" customFormat="1" ht="13.5" customHeight="1">
      <c r="A42" s="86" t="s">
        <v>36</v>
      </c>
      <c r="B42" s="87">
        <v>328592</v>
      </c>
      <c r="C42" s="87">
        <v>55000</v>
      </c>
      <c r="D42" s="87">
        <v>116360</v>
      </c>
      <c r="E42" s="87">
        <f>B42+C42-D42</f>
        <v>267232</v>
      </c>
      <c r="F42" s="89">
        <v>334246</v>
      </c>
      <c r="G42" s="64" t="s">
        <v>75</v>
      </c>
    </row>
    <row r="43" spans="1:7" s="31" customFormat="1" ht="13.5" customHeight="1">
      <c r="A43" s="86" t="s">
        <v>37</v>
      </c>
      <c r="B43" s="87"/>
      <c r="C43" s="88">
        <v>55000</v>
      </c>
      <c r="D43" s="87">
        <v>46024</v>
      </c>
      <c r="E43" s="87">
        <f>B43+C43-D43</f>
        <v>8976</v>
      </c>
      <c r="F43" s="89"/>
      <c r="G43" s="64" t="s">
        <v>75</v>
      </c>
    </row>
    <row r="44" spans="1:7" s="67" customFormat="1" ht="13.5" customHeight="1">
      <c r="A44" s="86" t="s">
        <v>14</v>
      </c>
      <c r="B44" s="87">
        <v>135762</v>
      </c>
      <c r="C44" s="90">
        <v>77000</v>
      </c>
      <c r="D44" s="91"/>
      <c r="E44" s="87">
        <f t="shared" ref="E44" si="3">B44+C44-D44</f>
        <v>212762</v>
      </c>
      <c r="F44" s="89">
        <v>154924</v>
      </c>
      <c r="G44" s="64" t="s">
        <v>75</v>
      </c>
    </row>
    <row r="45" spans="1:7" ht="13.5" customHeight="1">
      <c r="A45" s="96" t="s">
        <v>38</v>
      </c>
      <c r="B45" s="93">
        <v>27291</v>
      </c>
      <c r="C45" s="94">
        <v>55000</v>
      </c>
      <c r="D45" s="97">
        <v>18992</v>
      </c>
      <c r="E45" s="94">
        <f>SUM(B45:C45)-D45</f>
        <v>63299</v>
      </c>
      <c r="F45" s="98">
        <v>6864</v>
      </c>
      <c r="G45" s="64" t="s">
        <v>75</v>
      </c>
    </row>
    <row r="46" spans="1:7" s="31" customFormat="1" ht="13.5" customHeight="1">
      <c r="A46" s="86" t="s">
        <v>40</v>
      </c>
      <c r="B46" s="87"/>
      <c r="C46" s="88">
        <v>110000</v>
      </c>
      <c r="D46" s="87"/>
      <c r="E46" s="87">
        <f t="shared" si="0"/>
        <v>110000</v>
      </c>
      <c r="F46" s="89"/>
      <c r="G46" s="64" t="s">
        <v>75</v>
      </c>
    </row>
    <row r="47" spans="1:7" ht="13.5" customHeight="1">
      <c r="A47" s="86" t="s">
        <v>41</v>
      </c>
      <c r="B47" s="87">
        <v>10296</v>
      </c>
      <c r="C47" s="88">
        <v>55000</v>
      </c>
      <c r="D47" s="87">
        <v>112834</v>
      </c>
      <c r="E47" s="102">
        <f t="shared" si="0"/>
        <v>-47538</v>
      </c>
      <c r="F47" s="89">
        <v>10186</v>
      </c>
      <c r="G47" s="64" t="s">
        <v>75</v>
      </c>
    </row>
    <row r="48" spans="1:7" s="17" customFormat="1" ht="13.5" customHeight="1">
      <c r="A48" s="86" t="s">
        <v>42</v>
      </c>
      <c r="B48" s="87"/>
      <c r="C48" s="88">
        <v>55000</v>
      </c>
      <c r="D48" s="87">
        <v>15638</v>
      </c>
      <c r="E48" s="87">
        <f t="shared" si="0"/>
        <v>39362</v>
      </c>
      <c r="F48" s="89"/>
      <c r="G48" s="64" t="s">
        <v>75</v>
      </c>
    </row>
    <row r="49" spans="1:7" s="17" customFormat="1" ht="13.5" customHeight="1">
      <c r="A49" s="86" t="s">
        <v>44</v>
      </c>
      <c r="B49" s="87"/>
      <c r="C49" s="88">
        <v>2099134</v>
      </c>
      <c r="D49" s="87"/>
      <c r="E49" s="87">
        <f t="shared" si="0"/>
        <v>2099134</v>
      </c>
      <c r="F49" s="89"/>
      <c r="G49" s="64" t="s">
        <v>75</v>
      </c>
    </row>
    <row r="50" spans="1:7" s="17" customFormat="1" ht="13.5" customHeight="1">
      <c r="A50" s="86" t="s">
        <v>45</v>
      </c>
      <c r="B50" s="87"/>
      <c r="C50" s="87">
        <v>110000</v>
      </c>
      <c r="D50" s="87">
        <v>94537</v>
      </c>
      <c r="E50" s="87">
        <f t="shared" si="0"/>
        <v>15463</v>
      </c>
      <c r="F50" s="89"/>
      <c r="G50" s="64" t="s">
        <v>75</v>
      </c>
    </row>
    <row r="51" spans="1:7" s="18" customFormat="1" ht="13.5" customHeight="1">
      <c r="A51" s="86" t="s">
        <v>55</v>
      </c>
      <c r="B51" s="87"/>
      <c r="C51" s="87">
        <v>55000</v>
      </c>
      <c r="D51" s="91">
        <v>31051</v>
      </c>
      <c r="E51" s="87">
        <f t="shared" si="0"/>
        <v>23949</v>
      </c>
      <c r="F51" s="89"/>
      <c r="G51" s="64" t="s">
        <v>75</v>
      </c>
    </row>
    <row r="52" spans="1:7" ht="27.75" customHeight="1">
      <c r="A52" s="6" t="s">
        <v>50</v>
      </c>
      <c r="B52" s="5">
        <f>SUM(B4:B51)</f>
        <v>2558215</v>
      </c>
      <c r="C52" s="70">
        <f>SUM(C4:C51)</f>
        <v>5758009</v>
      </c>
      <c r="D52" s="70">
        <f>SUM(D4:D51)</f>
        <v>1668269</v>
      </c>
      <c r="E52" s="70">
        <f>SUM(E4:E51)</f>
        <v>6647955</v>
      </c>
      <c r="F52" s="70">
        <f>SUM(F4:F51)</f>
        <v>2690116</v>
      </c>
      <c r="G52" s="66"/>
    </row>
    <row r="54" spans="1:7">
      <c r="C54" s="57"/>
      <c r="E54" s="57">
        <f>SUM(E36:E46)+SUM(E48:E51)</f>
        <v>3586140</v>
      </c>
    </row>
    <row r="56" spans="1:7">
      <c r="D56" s="57"/>
    </row>
  </sheetData>
  <mergeCells count="3">
    <mergeCell ref="G2:G3"/>
    <mergeCell ref="B2:E2"/>
    <mergeCell ref="A2:A3"/>
  </mergeCells>
  <phoneticPr fontId="2" type="noConversion"/>
  <pageMargins left="0.15748031496062992" right="0.15748031496062992" top="0.31496062992125984" bottom="0.15748031496062992" header="0.43307086614173229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"/>
  <sheetViews>
    <sheetView topLeftCell="A25" workbookViewId="0">
      <selection activeCell="I57" sqref="I57"/>
    </sheetView>
  </sheetViews>
  <sheetFormatPr defaultRowHeight="16.5"/>
  <cols>
    <col min="1" max="1" width="17.5" style="35" customWidth="1"/>
    <col min="2" max="2" width="13.25" style="35" customWidth="1"/>
    <col min="3" max="3" width="13.75" style="35" customWidth="1"/>
    <col min="4" max="4" width="15.5" style="35" customWidth="1"/>
    <col min="5" max="5" width="12.875" style="35" customWidth="1"/>
    <col min="6" max="6" width="13.125" style="35" customWidth="1"/>
    <col min="7" max="7" width="10.5" style="67" customWidth="1"/>
    <col min="8" max="8" width="10.5" style="35" customWidth="1"/>
    <col min="9" max="9" width="9.375" style="35" bestFit="1" customWidth="1"/>
    <col min="10" max="16384" width="9" style="35"/>
  </cols>
  <sheetData>
    <row r="1" spans="1:9" ht="17.25" customHeight="1">
      <c r="A1" s="36" t="s">
        <v>60</v>
      </c>
      <c r="B1" s="36" t="s">
        <v>61</v>
      </c>
      <c r="C1" s="36"/>
      <c r="D1" s="36"/>
    </row>
    <row r="2" spans="1:9" ht="15.75" customHeight="1">
      <c r="A2" s="110" t="s">
        <v>51</v>
      </c>
      <c r="B2" s="107" t="s">
        <v>47</v>
      </c>
      <c r="C2" s="108"/>
      <c r="D2" s="108"/>
      <c r="E2" s="109"/>
      <c r="F2" s="61" t="s">
        <v>69</v>
      </c>
      <c r="G2" s="106" t="s">
        <v>73</v>
      </c>
    </row>
    <row r="3" spans="1:9" ht="14.25" customHeight="1">
      <c r="A3" s="111"/>
      <c r="B3" s="7" t="s">
        <v>53</v>
      </c>
      <c r="C3" s="7" t="s">
        <v>54</v>
      </c>
      <c r="D3" s="7" t="s">
        <v>58</v>
      </c>
      <c r="E3" s="7" t="s">
        <v>59</v>
      </c>
      <c r="F3" s="62" t="s">
        <v>72</v>
      </c>
      <c r="G3" s="106"/>
    </row>
    <row r="4" spans="1:9" ht="13.5" customHeight="1">
      <c r="A4" s="32" t="s">
        <v>0</v>
      </c>
      <c r="B4" s="37">
        <v>289322</v>
      </c>
      <c r="C4" s="37"/>
      <c r="D4" s="37"/>
      <c r="E4" s="37">
        <f>B4+C4-D4</f>
        <v>289322</v>
      </c>
      <c r="F4" s="73">
        <v>251042</v>
      </c>
      <c r="G4" s="63"/>
    </row>
    <row r="5" spans="1:9" ht="13.5" customHeight="1">
      <c r="A5" s="32" t="s">
        <v>1</v>
      </c>
      <c r="B5" s="37">
        <v>254386</v>
      </c>
      <c r="C5" s="37"/>
      <c r="D5" s="37"/>
      <c r="E5" s="37">
        <f t="shared" ref="E5:E53" si="0">B5+C5-D5</f>
        <v>254386</v>
      </c>
      <c r="F5" s="73">
        <v>258610</v>
      </c>
      <c r="G5" s="63"/>
    </row>
    <row r="6" spans="1:9" ht="13.5" customHeight="1">
      <c r="A6" s="32" t="s">
        <v>2</v>
      </c>
      <c r="B6" s="37">
        <v>213026</v>
      </c>
      <c r="C6" s="37"/>
      <c r="D6" s="37"/>
      <c r="E6" s="37">
        <f t="shared" si="0"/>
        <v>213026</v>
      </c>
      <c r="F6" s="73">
        <v>216304</v>
      </c>
      <c r="G6" s="63"/>
    </row>
    <row r="7" spans="1:9" ht="13.5" customHeight="1">
      <c r="A7" s="32" t="s">
        <v>3</v>
      </c>
      <c r="B7" s="37">
        <v>2794</v>
      </c>
      <c r="C7" s="37"/>
      <c r="D7" s="37"/>
      <c r="E7" s="37">
        <f t="shared" si="0"/>
        <v>2794</v>
      </c>
      <c r="F7" s="68">
        <v>2750</v>
      </c>
      <c r="G7" s="63"/>
    </row>
    <row r="8" spans="1:9" ht="13.5" customHeight="1">
      <c r="A8" s="33" t="s">
        <v>4</v>
      </c>
      <c r="B8" s="40">
        <v>206085</v>
      </c>
      <c r="C8" s="40"/>
      <c r="D8" s="40"/>
      <c r="E8" s="81">
        <f>SUM(B8:B8)</f>
        <v>206085</v>
      </c>
      <c r="F8" s="69">
        <v>388586</v>
      </c>
      <c r="G8" s="63"/>
      <c r="I8" s="74"/>
    </row>
    <row r="9" spans="1:9" ht="13.5" customHeight="1">
      <c r="A9" s="32" t="s">
        <v>5</v>
      </c>
      <c r="B9" s="37">
        <v>31856</v>
      </c>
      <c r="C9" s="38">
        <v>110000</v>
      </c>
      <c r="D9" s="37"/>
      <c r="E9" s="37">
        <f t="shared" si="0"/>
        <v>141856</v>
      </c>
      <c r="F9" s="68">
        <v>153868</v>
      </c>
      <c r="G9" s="63"/>
      <c r="I9" s="74"/>
    </row>
    <row r="10" spans="1:9" ht="13.5" customHeight="1">
      <c r="A10" s="33" t="s">
        <v>6</v>
      </c>
      <c r="B10" s="40">
        <v>11374</v>
      </c>
      <c r="C10" s="41">
        <v>55000</v>
      </c>
      <c r="D10" s="40"/>
      <c r="E10" s="40">
        <f t="shared" si="0"/>
        <v>66374</v>
      </c>
      <c r="F10" s="68">
        <v>146872</v>
      </c>
      <c r="G10" s="63"/>
      <c r="I10" s="74"/>
    </row>
    <row r="11" spans="1:9" ht="13.5" customHeight="1">
      <c r="A11" s="32" t="s">
        <v>8</v>
      </c>
      <c r="B11" s="37">
        <v>3388</v>
      </c>
      <c r="C11" s="38">
        <v>55000</v>
      </c>
      <c r="D11" s="9"/>
      <c r="E11" s="37">
        <f t="shared" si="0"/>
        <v>58388</v>
      </c>
      <c r="F11" s="68">
        <v>42636</v>
      </c>
      <c r="G11" s="63"/>
      <c r="I11" s="36"/>
    </row>
    <row r="12" spans="1:9" ht="13.5" customHeight="1">
      <c r="A12" s="32" t="s">
        <v>9</v>
      </c>
      <c r="B12" s="37">
        <v>9856</v>
      </c>
      <c r="C12" s="38">
        <v>55000</v>
      </c>
      <c r="D12" s="9"/>
      <c r="E12" s="37">
        <f t="shared" si="0"/>
        <v>64856</v>
      </c>
      <c r="F12" s="68">
        <v>135960</v>
      </c>
      <c r="G12" s="63"/>
    </row>
    <row r="13" spans="1:9" ht="13.5" customHeight="1">
      <c r="A13" s="32" t="s">
        <v>10</v>
      </c>
      <c r="B13" s="37">
        <v>13354</v>
      </c>
      <c r="C13" s="38">
        <v>55000</v>
      </c>
      <c r="D13" s="9"/>
      <c r="E13" s="37">
        <f t="shared" si="0"/>
        <v>68354</v>
      </c>
      <c r="F13" s="68">
        <v>383020</v>
      </c>
      <c r="G13" s="63"/>
    </row>
    <row r="14" spans="1:9" ht="13.5" customHeight="1">
      <c r="A14" s="32" t="s">
        <v>11</v>
      </c>
      <c r="B14" s="37">
        <v>14806</v>
      </c>
      <c r="C14" s="38">
        <v>110000</v>
      </c>
      <c r="D14" s="9"/>
      <c r="E14" s="37">
        <f t="shared" si="0"/>
        <v>124806</v>
      </c>
      <c r="F14" s="68">
        <v>176880</v>
      </c>
      <c r="G14" s="63"/>
    </row>
    <row r="15" spans="1:9" ht="13.5" customHeight="1">
      <c r="A15" s="32" t="s">
        <v>12</v>
      </c>
      <c r="B15" s="37">
        <v>46706</v>
      </c>
      <c r="C15" s="38">
        <v>55000</v>
      </c>
      <c r="D15" s="9"/>
      <c r="E15" s="37">
        <f t="shared" si="0"/>
        <v>101706</v>
      </c>
      <c r="F15" s="68">
        <v>80146</v>
      </c>
      <c r="G15" s="63"/>
    </row>
    <row r="16" spans="1:9" ht="13.5" customHeight="1">
      <c r="A16" s="32" t="s">
        <v>13</v>
      </c>
      <c r="B16" s="37">
        <v>7678</v>
      </c>
      <c r="C16" s="38">
        <v>55000</v>
      </c>
      <c r="D16" s="9"/>
      <c r="E16" s="37">
        <f t="shared" si="0"/>
        <v>62678</v>
      </c>
      <c r="F16" s="68">
        <v>7370</v>
      </c>
      <c r="G16" s="63"/>
    </row>
    <row r="17" spans="1:7" ht="13.5" customHeight="1">
      <c r="A17" s="32" t="s">
        <v>15</v>
      </c>
      <c r="B17" s="37"/>
      <c r="C17" s="39">
        <v>55000</v>
      </c>
      <c r="D17" s="8"/>
      <c r="E17" s="37">
        <f t="shared" si="0"/>
        <v>55000</v>
      </c>
      <c r="F17" s="68">
        <v>0</v>
      </c>
      <c r="G17" s="63"/>
    </row>
    <row r="18" spans="1:7" ht="13.5" customHeight="1">
      <c r="A18" s="32" t="s">
        <v>16</v>
      </c>
      <c r="B18" s="37">
        <v>0</v>
      </c>
      <c r="C18" s="39">
        <v>126500</v>
      </c>
      <c r="D18" s="42">
        <v>277280</v>
      </c>
      <c r="E18" s="37">
        <f t="shared" si="0"/>
        <v>-150780</v>
      </c>
      <c r="F18" s="68">
        <v>107910</v>
      </c>
      <c r="G18" s="63"/>
    </row>
    <row r="19" spans="1:7" ht="13.5" customHeight="1">
      <c r="A19" s="32" t="s">
        <v>17</v>
      </c>
      <c r="B19" s="37">
        <v>0</v>
      </c>
      <c r="C19" s="39">
        <v>71500</v>
      </c>
      <c r="D19" s="42">
        <v>94280</v>
      </c>
      <c r="E19" s="37">
        <f t="shared" si="0"/>
        <v>-22780</v>
      </c>
      <c r="F19" s="68">
        <v>43384</v>
      </c>
      <c r="G19" s="64"/>
    </row>
    <row r="20" spans="1:7" ht="13.5" customHeight="1">
      <c r="A20" s="32" t="s">
        <v>18</v>
      </c>
      <c r="B20" s="37">
        <v>0</v>
      </c>
      <c r="C20" s="39">
        <v>313500</v>
      </c>
      <c r="D20" s="42">
        <v>160079</v>
      </c>
      <c r="E20" s="37">
        <f t="shared" si="0"/>
        <v>153421</v>
      </c>
      <c r="F20" s="68">
        <v>141768</v>
      </c>
      <c r="G20" s="65"/>
    </row>
    <row r="21" spans="1:7" ht="13.5" customHeight="1">
      <c r="A21" s="32" t="s">
        <v>19</v>
      </c>
      <c r="B21" s="37"/>
      <c r="C21" s="39">
        <v>110000</v>
      </c>
      <c r="D21" s="37"/>
      <c r="E21" s="37">
        <f t="shared" si="0"/>
        <v>110000</v>
      </c>
      <c r="F21" s="68">
        <v>0</v>
      </c>
      <c r="G21" s="65"/>
    </row>
    <row r="22" spans="1:7" ht="13.5" customHeight="1">
      <c r="A22" s="32" t="s">
        <v>21</v>
      </c>
      <c r="B22" s="37"/>
      <c r="C22" s="39">
        <v>55000</v>
      </c>
      <c r="D22" s="37"/>
      <c r="E22" s="37">
        <f t="shared" si="0"/>
        <v>55000</v>
      </c>
      <c r="F22" s="68">
        <v>0</v>
      </c>
      <c r="G22" s="65"/>
    </row>
    <row r="23" spans="1:7" ht="13.5" customHeight="1">
      <c r="A23" s="32" t="s">
        <v>23</v>
      </c>
      <c r="B23" s="40"/>
      <c r="C23" s="39">
        <v>55000</v>
      </c>
      <c r="D23" s="37"/>
      <c r="E23" s="37">
        <f t="shared" si="0"/>
        <v>55000</v>
      </c>
      <c r="F23" s="68">
        <v>0</v>
      </c>
      <c r="G23" s="63"/>
    </row>
    <row r="24" spans="1:7" ht="13.5" customHeight="1">
      <c r="A24" s="32" t="s">
        <v>24</v>
      </c>
      <c r="B24" s="40"/>
      <c r="C24" s="39">
        <v>16500</v>
      </c>
      <c r="D24" s="37"/>
      <c r="E24" s="37">
        <f t="shared" si="0"/>
        <v>16500</v>
      </c>
      <c r="F24" s="68">
        <v>0</v>
      </c>
      <c r="G24" s="65"/>
    </row>
    <row r="25" spans="1:7" ht="13.5" customHeight="1">
      <c r="A25" s="33" t="s">
        <v>25</v>
      </c>
      <c r="B25" s="40">
        <v>951984</v>
      </c>
      <c r="C25" s="40">
        <v>110000</v>
      </c>
      <c r="D25" s="43">
        <v>57628</v>
      </c>
      <c r="E25" s="37">
        <f t="shared" si="0"/>
        <v>1004356</v>
      </c>
      <c r="F25" s="68">
        <v>161326</v>
      </c>
      <c r="G25" s="64"/>
    </row>
    <row r="26" spans="1:7" ht="13.5" customHeight="1">
      <c r="A26" s="32" t="s">
        <v>26</v>
      </c>
      <c r="B26" s="37">
        <v>4422</v>
      </c>
      <c r="C26" s="39">
        <v>55000</v>
      </c>
      <c r="D26" s="43">
        <v>41521</v>
      </c>
      <c r="E26" s="37">
        <f t="shared" si="0"/>
        <v>17901</v>
      </c>
      <c r="F26" s="68">
        <v>7722</v>
      </c>
      <c r="G26" s="65"/>
    </row>
    <row r="27" spans="1:7" s="67" customFormat="1" ht="13.5" customHeight="1">
      <c r="A27" s="72" t="s">
        <v>29</v>
      </c>
      <c r="B27" s="68"/>
      <c r="C27" s="55">
        <v>110000</v>
      </c>
      <c r="D27" s="68">
        <v>153550</v>
      </c>
      <c r="E27" s="68">
        <f t="shared" si="0"/>
        <v>-43550</v>
      </c>
      <c r="F27" s="68">
        <v>0</v>
      </c>
      <c r="G27" s="65"/>
    </row>
    <row r="28" spans="1:7" s="67" customFormat="1" ht="13.5" customHeight="1">
      <c r="A28" s="72" t="s">
        <v>32</v>
      </c>
      <c r="B28" s="68">
        <v>0</v>
      </c>
      <c r="C28" s="55">
        <v>55000</v>
      </c>
      <c r="D28" s="68">
        <v>30070</v>
      </c>
      <c r="E28" s="68">
        <f t="shared" ref="E28:E36" si="1">B28+C28-D28</f>
        <v>24930</v>
      </c>
      <c r="F28" s="68">
        <v>77638</v>
      </c>
      <c r="G28" s="63"/>
    </row>
    <row r="29" spans="1:7" s="67" customFormat="1" ht="13.5" customHeight="1">
      <c r="A29" s="72" t="s">
        <v>33</v>
      </c>
      <c r="B29" s="68">
        <v>5104</v>
      </c>
      <c r="C29" s="55">
        <v>55000</v>
      </c>
      <c r="D29" s="68">
        <v>88079</v>
      </c>
      <c r="E29" s="68">
        <f t="shared" si="1"/>
        <v>-27975</v>
      </c>
      <c r="F29" s="68">
        <v>212652</v>
      </c>
      <c r="G29" s="63"/>
    </row>
    <row r="30" spans="1:7" s="67" customFormat="1" ht="13.5" customHeight="1">
      <c r="A30" s="72" t="s">
        <v>34</v>
      </c>
      <c r="B30" s="68">
        <v>6974</v>
      </c>
      <c r="C30" s="55">
        <v>55000</v>
      </c>
      <c r="D30" s="68">
        <v>85388</v>
      </c>
      <c r="E30" s="68">
        <f t="shared" si="1"/>
        <v>-23414</v>
      </c>
      <c r="F30" s="68">
        <v>159038</v>
      </c>
      <c r="G30" s="64"/>
    </row>
    <row r="31" spans="1:7" s="67" customFormat="1" ht="13.5" customHeight="1">
      <c r="A31" s="72" t="s">
        <v>35</v>
      </c>
      <c r="B31" s="68">
        <v>12980</v>
      </c>
      <c r="C31" s="55">
        <v>55000</v>
      </c>
      <c r="D31" s="68">
        <v>163369</v>
      </c>
      <c r="E31" s="68">
        <f t="shared" si="1"/>
        <v>-95389</v>
      </c>
      <c r="F31" s="68">
        <v>439296</v>
      </c>
      <c r="G31" s="65"/>
    </row>
    <row r="32" spans="1:7" s="67" customFormat="1" ht="13.5" customHeight="1">
      <c r="A32" s="72" t="s">
        <v>39</v>
      </c>
      <c r="B32" s="68">
        <v>0</v>
      </c>
      <c r="C32" s="55">
        <v>55000</v>
      </c>
      <c r="D32" s="68">
        <v>59321</v>
      </c>
      <c r="E32" s="68">
        <f t="shared" si="1"/>
        <v>-4321</v>
      </c>
      <c r="F32" s="68">
        <v>0</v>
      </c>
      <c r="G32" s="63"/>
    </row>
    <row r="33" spans="1:7" s="67" customFormat="1" ht="13.5" customHeight="1">
      <c r="A33" s="72" t="s">
        <v>46</v>
      </c>
      <c r="B33" s="68">
        <v>87714</v>
      </c>
      <c r="C33" s="55">
        <v>55000</v>
      </c>
      <c r="D33" s="68">
        <v>79937</v>
      </c>
      <c r="E33" s="68">
        <f t="shared" si="1"/>
        <v>62777</v>
      </c>
      <c r="F33" s="68">
        <v>88572</v>
      </c>
      <c r="G33" s="63"/>
    </row>
    <row r="34" spans="1:7" s="67" customFormat="1" ht="13.5" customHeight="1">
      <c r="A34" s="72" t="s">
        <v>43</v>
      </c>
      <c r="B34" s="68"/>
      <c r="C34" s="55">
        <v>203500</v>
      </c>
      <c r="D34" s="68"/>
      <c r="E34" s="68">
        <f t="shared" si="1"/>
        <v>203500</v>
      </c>
      <c r="F34" s="68">
        <v>0</v>
      </c>
      <c r="G34" s="63"/>
    </row>
    <row r="35" spans="1:7" s="67" customFormat="1" ht="13.5" customHeight="1">
      <c r="A35" s="72" t="s">
        <v>62</v>
      </c>
      <c r="B35" s="68">
        <v>38016</v>
      </c>
      <c r="C35" s="68"/>
      <c r="D35" s="71"/>
      <c r="E35" s="68">
        <f t="shared" si="1"/>
        <v>38016</v>
      </c>
      <c r="F35" s="68">
        <v>38016</v>
      </c>
      <c r="G35" s="64"/>
    </row>
    <row r="36" spans="1:7" s="67" customFormat="1" ht="13.5" customHeight="1">
      <c r="A36" s="72" t="s">
        <v>63</v>
      </c>
      <c r="B36" s="68"/>
      <c r="C36" s="68">
        <v>55000</v>
      </c>
      <c r="D36" s="71"/>
      <c r="E36" s="68">
        <f t="shared" si="1"/>
        <v>55000</v>
      </c>
      <c r="F36" s="68">
        <v>0</v>
      </c>
      <c r="G36" s="63"/>
    </row>
    <row r="37" spans="1:7" s="67" customFormat="1" ht="13.5" customHeight="1">
      <c r="A37" s="72" t="s">
        <v>76</v>
      </c>
      <c r="B37" s="68"/>
      <c r="C37" s="68"/>
      <c r="D37" s="71"/>
      <c r="E37" s="68"/>
      <c r="F37" s="68">
        <v>34606</v>
      </c>
      <c r="G37" s="64"/>
    </row>
    <row r="38" spans="1:7" ht="13.5" customHeight="1">
      <c r="A38" s="86" t="s">
        <v>27</v>
      </c>
      <c r="B38" s="87"/>
      <c r="C38" s="88">
        <v>55000</v>
      </c>
      <c r="D38" s="87">
        <v>4484</v>
      </c>
      <c r="E38" s="87">
        <f t="shared" si="0"/>
        <v>50516</v>
      </c>
      <c r="F38" s="87">
        <v>0</v>
      </c>
      <c r="G38" s="63" t="s">
        <v>74</v>
      </c>
    </row>
    <row r="39" spans="1:7" ht="13.5" customHeight="1">
      <c r="A39" s="86" t="s">
        <v>28</v>
      </c>
      <c r="B39" s="87">
        <v>48950</v>
      </c>
      <c r="C39" s="88">
        <v>55000</v>
      </c>
      <c r="D39" s="87">
        <v>39449</v>
      </c>
      <c r="E39" s="87">
        <f t="shared" si="0"/>
        <v>64501</v>
      </c>
      <c r="F39" s="87">
        <v>48950</v>
      </c>
      <c r="G39" s="63" t="s">
        <v>74</v>
      </c>
    </row>
    <row r="40" spans="1:7" s="67" customFormat="1" ht="13.5" customHeight="1">
      <c r="A40" s="86" t="s">
        <v>20</v>
      </c>
      <c r="B40" s="87"/>
      <c r="C40" s="88">
        <v>110000</v>
      </c>
      <c r="D40" s="87"/>
      <c r="E40" s="87">
        <f t="shared" ref="E40:E41" si="2">B40+C40-D40</f>
        <v>110000</v>
      </c>
      <c r="F40" s="87">
        <v>0</v>
      </c>
      <c r="G40" s="63" t="s">
        <v>74</v>
      </c>
    </row>
    <row r="41" spans="1:7" s="67" customFormat="1" ht="13.5" customHeight="1">
      <c r="A41" s="86" t="s">
        <v>22</v>
      </c>
      <c r="B41" s="87">
        <v>396</v>
      </c>
      <c r="C41" s="88">
        <v>199375</v>
      </c>
      <c r="D41" s="87"/>
      <c r="E41" s="87">
        <f t="shared" si="2"/>
        <v>199771</v>
      </c>
      <c r="F41" s="87">
        <v>308</v>
      </c>
      <c r="G41" s="63" t="s">
        <v>74</v>
      </c>
    </row>
    <row r="42" spans="1:7" ht="13.5" customHeight="1">
      <c r="A42" s="86" t="s">
        <v>30</v>
      </c>
      <c r="B42" s="87">
        <v>27148</v>
      </c>
      <c r="C42" s="88">
        <v>313500</v>
      </c>
      <c r="D42" s="87">
        <v>77875</v>
      </c>
      <c r="E42" s="87">
        <f t="shared" si="0"/>
        <v>262773</v>
      </c>
      <c r="F42" s="87">
        <v>27148</v>
      </c>
      <c r="G42" s="63" t="s">
        <v>74</v>
      </c>
    </row>
    <row r="43" spans="1:7" ht="13.5" customHeight="1">
      <c r="A43" s="86" t="s">
        <v>31</v>
      </c>
      <c r="B43" s="87"/>
      <c r="C43" s="88">
        <v>55000</v>
      </c>
      <c r="D43" s="87">
        <v>15314</v>
      </c>
      <c r="E43" s="87">
        <f t="shared" si="0"/>
        <v>39686</v>
      </c>
      <c r="F43" s="87">
        <v>0</v>
      </c>
      <c r="G43" s="63" t="s">
        <v>74</v>
      </c>
    </row>
    <row r="44" spans="1:7" ht="13.5" customHeight="1">
      <c r="A44" s="86" t="s">
        <v>36</v>
      </c>
      <c r="B44" s="87">
        <v>464552</v>
      </c>
      <c r="C44" s="87">
        <v>55000</v>
      </c>
      <c r="D44" s="87">
        <v>127826</v>
      </c>
      <c r="E44" s="87">
        <f>B44+C44-D44</f>
        <v>391726</v>
      </c>
      <c r="F44" s="87">
        <v>265562</v>
      </c>
      <c r="G44" s="63" t="s">
        <v>74</v>
      </c>
    </row>
    <row r="45" spans="1:7" ht="13.5" customHeight="1">
      <c r="A45" s="86" t="s">
        <v>37</v>
      </c>
      <c r="B45" s="87"/>
      <c r="C45" s="88">
        <v>55000</v>
      </c>
      <c r="D45" s="87">
        <v>44320</v>
      </c>
      <c r="E45" s="87">
        <f>B45+C45-D45</f>
        <v>10680</v>
      </c>
      <c r="F45" s="87">
        <v>0</v>
      </c>
      <c r="G45" s="63" t="s">
        <v>74</v>
      </c>
    </row>
    <row r="46" spans="1:7" s="67" customFormat="1" ht="13.5" customHeight="1">
      <c r="A46" s="86" t="s">
        <v>14</v>
      </c>
      <c r="B46" s="87">
        <v>92950</v>
      </c>
      <c r="C46" s="90">
        <v>77000</v>
      </c>
      <c r="D46" s="91"/>
      <c r="E46" s="87">
        <f t="shared" ref="E46" si="3">B46+C46-D46</f>
        <v>169950</v>
      </c>
      <c r="F46" s="87">
        <v>73788</v>
      </c>
      <c r="G46" s="63" t="s">
        <v>74</v>
      </c>
    </row>
    <row r="47" spans="1:7" ht="13.5" customHeight="1">
      <c r="A47" s="96" t="s">
        <v>38</v>
      </c>
      <c r="B47" s="93">
        <v>7458</v>
      </c>
      <c r="C47" s="93">
        <v>55000</v>
      </c>
      <c r="D47" s="97">
        <v>24856</v>
      </c>
      <c r="E47" s="94">
        <f>SUM(B47:C47)-D47</f>
        <v>37602</v>
      </c>
      <c r="F47" s="97">
        <v>39061</v>
      </c>
      <c r="G47" s="63" t="s">
        <v>74</v>
      </c>
    </row>
    <row r="48" spans="1:7" ht="13.5" customHeight="1">
      <c r="A48" s="86" t="s">
        <v>40</v>
      </c>
      <c r="B48" s="87"/>
      <c r="C48" s="88">
        <v>110000</v>
      </c>
      <c r="D48" s="87">
        <v>110000</v>
      </c>
      <c r="E48" s="87">
        <v>110000</v>
      </c>
      <c r="F48" s="87">
        <v>0</v>
      </c>
      <c r="G48" s="63" t="s">
        <v>74</v>
      </c>
    </row>
    <row r="49" spans="1:7" ht="13.5" customHeight="1">
      <c r="A49" s="86" t="s">
        <v>41</v>
      </c>
      <c r="B49" s="87">
        <v>12254</v>
      </c>
      <c r="C49" s="88">
        <v>55000</v>
      </c>
      <c r="D49" s="87">
        <v>122320</v>
      </c>
      <c r="E49" s="102">
        <f t="shared" si="0"/>
        <v>-55066</v>
      </c>
      <c r="F49" s="87">
        <v>167970</v>
      </c>
      <c r="G49" s="63" t="s">
        <v>74</v>
      </c>
    </row>
    <row r="50" spans="1:7" ht="13.5" customHeight="1">
      <c r="A50" s="86" t="s">
        <v>42</v>
      </c>
      <c r="B50" s="87"/>
      <c r="C50" s="88">
        <v>55000</v>
      </c>
      <c r="D50" s="87">
        <v>12560</v>
      </c>
      <c r="E50" s="87">
        <f t="shared" si="0"/>
        <v>42440</v>
      </c>
      <c r="F50" s="87">
        <v>0</v>
      </c>
      <c r="G50" s="63" t="s">
        <v>74</v>
      </c>
    </row>
    <row r="51" spans="1:7" ht="13.5" customHeight="1">
      <c r="A51" s="86" t="s">
        <v>44</v>
      </c>
      <c r="B51" s="87"/>
      <c r="C51" s="88">
        <v>2018500</v>
      </c>
      <c r="D51" s="87"/>
      <c r="E51" s="87">
        <f t="shared" si="0"/>
        <v>2018500</v>
      </c>
      <c r="F51" s="87">
        <v>0</v>
      </c>
      <c r="G51" s="63" t="s">
        <v>74</v>
      </c>
    </row>
    <row r="52" spans="1:7" ht="13.5" customHeight="1">
      <c r="A52" s="86" t="s">
        <v>45</v>
      </c>
      <c r="B52" s="87"/>
      <c r="C52" s="87">
        <v>110000</v>
      </c>
      <c r="D52" s="87">
        <v>99600</v>
      </c>
      <c r="E52" s="87">
        <f t="shared" si="0"/>
        <v>10400</v>
      </c>
      <c r="F52" s="87">
        <v>0</v>
      </c>
      <c r="G52" s="63" t="s">
        <v>74</v>
      </c>
    </row>
    <row r="53" spans="1:7" ht="13.5" customHeight="1">
      <c r="A53" s="86" t="s">
        <v>55</v>
      </c>
      <c r="B53" s="87"/>
      <c r="C53" s="87">
        <v>55000</v>
      </c>
      <c r="D53" s="91">
        <v>32014</v>
      </c>
      <c r="E53" s="87">
        <f t="shared" si="0"/>
        <v>22986</v>
      </c>
      <c r="F53" s="87">
        <v>0</v>
      </c>
      <c r="G53" s="63" t="s">
        <v>74</v>
      </c>
    </row>
    <row r="54" spans="1:7" ht="27.75" customHeight="1">
      <c r="A54" s="6" t="s">
        <v>50</v>
      </c>
      <c r="B54" s="5">
        <f>SUM(B4:B53)</f>
        <v>2865533</v>
      </c>
      <c r="C54" s="5">
        <f>SUM(C4:C53)</f>
        <v>5649875</v>
      </c>
      <c r="D54" s="5">
        <f>SUM(D4:D53)</f>
        <v>2001120</v>
      </c>
      <c r="E54" s="5">
        <f>SUM(E4:E53)</f>
        <v>6624288</v>
      </c>
      <c r="F54" s="70">
        <f>SUM(F4:F53)</f>
        <v>4378759</v>
      </c>
      <c r="G54" s="66"/>
    </row>
    <row r="55" spans="1:7">
      <c r="G55" s="63"/>
    </row>
    <row r="56" spans="1:7">
      <c r="E56" s="57">
        <f>SUM(E38:E48)+SUM(E50:E53)</f>
        <v>3541531</v>
      </c>
      <c r="G56" s="63"/>
    </row>
    <row r="57" spans="1:7">
      <c r="G57" s="63"/>
    </row>
  </sheetData>
  <mergeCells count="3">
    <mergeCell ref="G2:G3"/>
    <mergeCell ref="A2:A3"/>
    <mergeCell ref="B2:E2"/>
  </mergeCells>
  <phoneticPr fontId="2" type="noConversion"/>
  <pageMargins left="0.3" right="0.17" top="0.31496062992125984" bottom="0.15748031496062992" header="0.43307086614173229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activeCell="D24" sqref="D24"/>
    </sheetView>
  </sheetViews>
  <sheetFormatPr defaultRowHeight="16.5"/>
  <cols>
    <col min="1" max="1" width="17.5" style="35" customWidth="1"/>
    <col min="2" max="2" width="12.875" style="35" customWidth="1"/>
    <col min="3" max="3" width="13.25" style="35" customWidth="1"/>
    <col min="4" max="4" width="15" style="35" customWidth="1"/>
    <col min="5" max="5" width="12.25" style="35" customWidth="1"/>
    <col min="6" max="6" width="13.125" style="35" customWidth="1"/>
    <col min="7" max="7" width="10.5" style="56" customWidth="1"/>
    <col min="8" max="8" width="10.5" style="35" customWidth="1"/>
    <col min="9" max="10" width="9.375" style="35" bestFit="1" customWidth="1"/>
    <col min="11" max="16384" width="9" style="35"/>
  </cols>
  <sheetData>
    <row r="1" spans="1:9" ht="15" customHeight="1">
      <c r="A1" s="36" t="s">
        <v>60</v>
      </c>
      <c r="B1" s="44" t="s">
        <v>64</v>
      </c>
      <c r="C1" s="36"/>
      <c r="D1" s="36"/>
    </row>
    <row r="2" spans="1:9" ht="16.5" customHeight="1">
      <c r="A2" s="110" t="s">
        <v>51</v>
      </c>
      <c r="B2" s="107" t="s">
        <v>65</v>
      </c>
      <c r="C2" s="108"/>
      <c r="D2" s="108"/>
      <c r="E2" s="109"/>
      <c r="F2" s="61" t="s">
        <v>69</v>
      </c>
      <c r="G2" s="106" t="s">
        <v>73</v>
      </c>
    </row>
    <row r="3" spans="1:9" ht="16.5" customHeight="1">
      <c r="A3" s="111"/>
      <c r="B3" s="7" t="s">
        <v>53</v>
      </c>
      <c r="C3" s="7" t="s">
        <v>54</v>
      </c>
      <c r="D3" s="7" t="s">
        <v>58</v>
      </c>
      <c r="E3" s="7" t="s">
        <v>59</v>
      </c>
      <c r="F3" s="62" t="s">
        <v>71</v>
      </c>
      <c r="G3" s="106"/>
    </row>
    <row r="4" spans="1:9" ht="12" customHeight="1">
      <c r="A4" s="32" t="s">
        <v>0</v>
      </c>
      <c r="B4" s="47">
        <v>335962</v>
      </c>
      <c r="C4" s="37"/>
      <c r="D4" s="37"/>
      <c r="E4" s="37">
        <f>B4+C4-D4</f>
        <v>335962</v>
      </c>
      <c r="F4" s="58">
        <v>259688</v>
      </c>
      <c r="G4" s="63"/>
    </row>
    <row r="5" spans="1:9" ht="12" customHeight="1">
      <c r="A5" s="32" t="s">
        <v>1</v>
      </c>
      <c r="B5" s="47">
        <v>372988</v>
      </c>
      <c r="C5" s="37"/>
      <c r="D5" s="37"/>
      <c r="E5" s="37">
        <f t="shared" ref="E5:E57" si="0">B5+C5-D5</f>
        <v>372988</v>
      </c>
      <c r="F5" s="58">
        <v>289036</v>
      </c>
      <c r="G5" s="63"/>
    </row>
    <row r="6" spans="1:9" ht="12" customHeight="1">
      <c r="A6" s="32" t="s">
        <v>2</v>
      </c>
      <c r="B6" s="47">
        <v>311916</v>
      </c>
      <c r="C6" s="37"/>
      <c r="D6" s="37"/>
      <c r="E6" s="37">
        <f t="shared" si="0"/>
        <v>311916</v>
      </c>
      <c r="F6" s="58">
        <v>241428</v>
      </c>
      <c r="G6" s="63"/>
    </row>
    <row r="7" spans="1:9" ht="12" customHeight="1">
      <c r="A7" s="32" t="s">
        <v>3</v>
      </c>
      <c r="B7" s="47">
        <v>2970</v>
      </c>
      <c r="C7" s="37"/>
      <c r="D7" s="37"/>
      <c r="E7" s="37">
        <f t="shared" si="0"/>
        <v>2970</v>
      </c>
      <c r="F7" s="58">
        <v>2222</v>
      </c>
      <c r="G7" s="63"/>
    </row>
    <row r="8" spans="1:9" ht="12" customHeight="1">
      <c r="A8" s="33" t="s">
        <v>4</v>
      </c>
      <c r="B8" s="48">
        <v>227139</v>
      </c>
      <c r="C8" s="40"/>
      <c r="D8" s="40"/>
      <c r="E8" s="81">
        <f>SUM(B8:B8)</f>
        <v>227139</v>
      </c>
      <c r="F8" s="75">
        <v>36036</v>
      </c>
      <c r="G8" s="63"/>
    </row>
    <row r="9" spans="1:9" ht="12" customHeight="1">
      <c r="A9" s="32" t="s">
        <v>5</v>
      </c>
      <c r="B9" s="47">
        <v>148918</v>
      </c>
      <c r="C9" s="38">
        <v>110000</v>
      </c>
      <c r="D9" s="37"/>
      <c r="E9" s="37">
        <f t="shared" si="0"/>
        <v>258918</v>
      </c>
      <c r="F9" s="58">
        <v>14586</v>
      </c>
      <c r="G9" s="63"/>
    </row>
    <row r="10" spans="1:9" ht="12" customHeight="1">
      <c r="A10" s="33" t="s">
        <v>6</v>
      </c>
      <c r="B10" s="48">
        <v>362758</v>
      </c>
      <c r="C10" s="41">
        <v>55000</v>
      </c>
      <c r="D10" s="40"/>
      <c r="E10" s="81">
        <f>SUM(B10:C10)</f>
        <v>417758</v>
      </c>
      <c r="F10" s="75">
        <v>423445</v>
      </c>
      <c r="G10" s="63"/>
    </row>
    <row r="11" spans="1:9" ht="12" customHeight="1">
      <c r="A11" s="32" t="s">
        <v>8</v>
      </c>
      <c r="B11" s="49">
        <v>45144</v>
      </c>
      <c r="C11" s="38">
        <v>55000</v>
      </c>
      <c r="D11" s="9"/>
      <c r="E11" s="37">
        <f t="shared" si="0"/>
        <v>100144</v>
      </c>
      <c r="F11" s="58">
        <v>4686</v>
      </c>
      <c r="G11" s="63"/>
      <c r="I11" s="36"/>
    </row>
    <row r="12" spans="1:9" ht="12" customHeight="1">
      <c r="A12" s="32" t="s">
        <v>9</v>
      </c>
      <c r="B12" s="49">
        <v>143198</v>
      </c>
      <c r="C12" s="38">
        <v>55000</v>
      </c>
      <c r="D12" s="9"/>
      <c r="E12" s="37">
        <f t="shared" si="0"/>
        <v>198198</v>
      </c>
      <c r="F12" s="58">
        <v>14278</v>
      </c>
      <c r="G12" s="63"/>
    </row>
    <row r="13" spans="1:9" ht="12" customHeight="1">
      <c r="A13" s="32" t="s">
        <v>10</v>
      </c>
      <c r="B13" s="49">
        <v>390148</v>
      </c>
      <c r="C13" s="38">
        <v>55000</v>
      </c>
      <c r="D13" s="9"/>
      <c r="E13" s="37">
        <f t="shared" si="0"/>
        <v>445148</v>
      </c>
      <c r="F13" s="58">
        <v>16500</v>
      </c>
      <c r="G13" s="63"/>
    </row>
    <row r="14" spans="1:9" ht="12" customHeight="1">
      <c r="A14" s="32" t="s">
        <v>11</v>
      </c>
      <c r="B14" s="49">
        <v>187264</v>
      </c>
      <c r="C14" s="38">
        <v>110000</v>
      </c>
      <c r="D14" s="9"/>
      <c r="E14" s="37">
        <f t="shared" si="0"/>
        <v>297264</v>
      </c>
      <c r="F14" s="58">
        <v>20768</v>
      </c>
      <c r="G14" s="63"/>
    </row>
    <row r="15" spans="1:9" ht="12" customHeight="1">
      <c r="A15" s="32" t="s">
        <v>12</v>
      </c>
      <c r="B15" s="49">
        <v>57970</v>
      </c>
      <c r="C15" s="38">
        <v>55000</v>
      </c>
      <c r="D15" s="9"/>
      <c r="E15" s="37">
        <f t="shared" si="0"/>
        <v>112970</v>
      </c>
      <c r="F15" s="58">
        <v>19844</v>
      </c>
      <c r="G15" s="63"/>
    </row>
    <row r="16" spans="1:9" ht="12" customHeight="1">
      <c r="A16" s="32" t="s">
        <v>13</v>
      </c>
      <c r="B16" s="49">
        <v>13002</v>
      </c>
      <c r="C16" s="38">
        <v>55000</v>
      </c>
      <c r="D16" s="9"/>
      <c r="E16" s="37">
        <f t="shared" si="0"/>
        <v>68002</v>
      </c>
      <c r="F16" s="58">
        <v>10560</v>
      </c>
      <c r="G16" s="63"/>
    </row>
    <row r="17" spans="1:7" ht="12" customHeight="1">
      <c r="A17" s="32" t="s">
        <v>15</v>
      </c>
      <c r="B17" s="45"/>
      <c r="C17" s="39">
        <v>55000</v>
      </c>
      <c r="D17" s="8"/>
      <c r="E17" s="37">
        <f t="shared" si="0"/>
        <v>55000</v>
      </c>
      <c r="F17" s="58"/>
      <c r="G17" s="63"/>
    </row>
    <row r="18" spans="1:7" ht="12" customHeight="1">
      <c r="A18" s="32" t="s">
        <v>16</v>
      </c>
      <c r="B18" s="50">
        <v>107910</v>
      </c>
      <c r="C18" s="39">
        <v>126500</v>
      </c>
      <c r="D18" s="37">
        <v>274013</v>
      </c>
      <c r="E18" s="37">
        <f t="shared" si="0"/>
        <v>-39603</v>
      </c>
      <c r="F18" s="58">
        <v>279785</v>
      </c>
      <c r="G18" s="64"/>
    </row>
    <row r="19" spans="1:7" s="67" customFormat="1" ht="12" customHeight="1">
      <c r="A19" s="114" t="s">
        <v>18</v>
      </c>
      <c r="B19" s="112">
        <v>141768</v>
      </c>
      <c r="C19" s="113">
        <v>313500</v>
      </c>
      <c r="D19" s="112">
        <v>273908</v>
      </c>
      <c r="E19" s="112">
        <v>181360</v>
      </c>
      <c r="F19" s="115"/>
      <c r="G19" s="64"/>
    </row>
    <row r="20" spans="1:7" ht="12" customHeight="1">
      <c r="A20" s="32" t="s">
        <v>17</v>
      </c>
      <c r="B20" s="50">
        <v>43384</v>
      </c>
      <c r="C20" s="39">
        <v>71500</v>
      </c>
      <c r="D20" s="37">
        <v>56977</v>
      </c>
      <c r="E20" s="37">
        <f t="shared" si="0"/>
        <v>57907</v>
      </c>
      <c r="F20" s="58"/>
      <c r="G20" s="65"/>
    </row>
    <row r="21" spans="1:7" ht="12" customHeight="1">
      <c r="A21" s="32" t="s">
        <v>21</v>
      </c>
      <c r="B21" s="51"/>
      <c r="C21" s="39">
        <v>55000</v>
      </c>
      <c r="D21" s="37"/>
      <c r="E21" s="37">
        <f t="shared" si="0"/>
        <v>55000</v>
      </c>
      <c r="F21" s="58"/>
      <c r="G21" s="65"/>
    </row>
    <row r="22" spans="1:7" ht="12" customHeight="1">
      <c r="A22" s="32" t="s">
        <v>23</v>
      </c>
      <c r="B22" s="40"/>
      <c r="C22" s="39">
        <v>55000</v>
      </c>
      <c r="D22" s="37"/>
      <c r="E22" s="37">
        <f t="shared" si="0"/>
        <v>55000</v>
      </c>
      <c r="F22" s="58"/>
      <c r="G22" s="65"/>
    </row>
    <row r="23" spans="1:7" ht="12" customHeight="1">
      <c r="A23" s="32" t="s">
        <v>24</v>
      </c>
      <c r="B23" s="40"/>
      <c r="C23" s="39">
        <v>16500</v>
      </c>
      <c r="D23" s="37"/>
      <c r="E23" s="37">
        <f t="shared" si="0"/>
        <v>16500</v>
      </c>
      <c r="F23" s="58"/>
      <c r="G23" s="64"/>
    </row>
    <row r="24" spans="1:7" ht="12" customHeight="1">
      <c r="A24" s="33" t="s">
        <v>25</v>
      </c>
      <c r="B24" s="52">
        <v>274945</v>
      </c>
      <c r="C24" s="40">
        <v>110000</v>
      </c>
      <c r="D24" s="46">
        <v>42378</v>
      </c>
      <c r="E24" s="81">
        <f>SUM(B24:D24)</f>
        <v>427323</v>
      </c>
      <c r="F24" s="75">
        <v>197065</v>
      </c>
      <c r="G24" s="65"/>
    </row>
    <row r="25" spans="1:7" ht="12" customHeight="1">
      <c r="A25" s="32" t="s">
        <v>26</v>
      </c>
      <c r="B25" s="53">
        <v>9196</v>
      </c>
      <c r="C25" s="39">
        <v>55000</v>
      </c>
      <c r="D25" s="37">
        <v>35152</v>
      </c>
      <c r="E25" s="37">
        <f t="shared" si="0"/>
        <v>29044</v>
      </c>
      <c r="F25" s="58">
        <v>4312</v>
      </c>
      <c r="G25" s="65"/>
    </row>
    <row r="26" spans="1:7" s="67" customFormat="1" ht="12" customHeight="1">
      <c r="A26" s="99" t="s">
        <v>29</v>
      </c>
      <c r="B26" s="100"/>
      <c r="C26" s="101">
        <v>110000</v>
      </c>
      <c r="D26" s="100">
        <v>140485</v>
      </c>
      <c r="E26" s="100">
        <f t="shared" ref="E26" si="1">B26+C26-D26</f>
        <v>-30485</v>
      </c>
      <c r="F26" s="60"/>
      <c r="G26" s="65"/>
    </row>
    <row r="27" spans="1:7" s="67" customFormat="1" ht="12" customHeight="1">
      <c r="A27" s="72" t="s">
        <v>32</v>
      </c>
      <c r="B27" s="68">
        <v>156398</v>
      </c>
      <c r="C27" s="55">
        <v>55000</v>
      </c>
      <c r="D27" s="68">
        <v>27605</v>
      </c>
      <c r="E27" s="68">
        <f t="shared" ref="E27:E36" si="2">B27+C27-D27</f>
        <v>183793</v>
      </c>
      <c r="F27" s="73">
        <v>78760</v>
      </c>
      <c r="G27" s="64"/>
    </row>
    <row r="28" spans="1:7" s="67" customFormat="1" ht="12" customHeight="1">
      <c r="A28" s="72" t="s">
        <v>33</v>
      </c>
      <c r="B28" s="68">
        <v>251944</v>
      </c>
      <c r="C28" s="55">
        <v>55000</v>
      </c>
      <c r="D28" s="68">
        <v>69506</v>
      </c>
      <c r="E28" s="68">
        <f t="shared" si="2"/>
        <v>237438</v>
      </c>
      <c r="F28" s="73">
        <v>42856</v>
      </c>
      <c r="G28" s="65"/>
    </row>
    <row r="29" spans="1:7" s="67" customFormat="1" ht="12" customHeight="1">
      <c r="A29" s="72" t="s">
        <v>34</v>
      </c>
      <c r="B29" s="68">
        <v>192082</v>
      </c>
      <c r="C29" s="55">
        <v>55000</v>
      </c>
      <c r="D29" s="68">
        <v>72394</v>
      </c>
      <c r="E29" s="68">
        <f t="shared" si="2"/>
        <v>174688</v>
      </c>
      <c r="F29" s="73">
        <v>37444</v>
      </c>
      <c r="G29" s="65"/>
    </row>
    <row r="30" spans="1:7" s="67" customFormat="1" ht="12" customHeight="1">
      <c r="A30" s="72" t="s">
        <v>35</v>
      </c>
      <c r="B30" s="68">
        <v>511236</v>
      </c>
      <c r="C30" s="55">
        <v>55000</v>
      </c>
      <c r="D30" s="68">
        <v>137853</v>
      </c>
      <c r="E30" s="68">
        <f t="shared" si="2"/>
        <v>428383</v>
      </c>
      <c r="F30" s="73">
        <v>81070</v>
      </c>
      <c r="G30" s="65"/>
    </row>
    <row r="31" spans="1:7" s="67" customFormat="1" ht="12" customHeight="1">
      <c r="A31" s="72" t="s">
        <v>39</v>
      </c>
      <c r="B31" s="68">
        <v>49236</v>
      </c>
      <c r="C31" s="55">
        <v>55000</v>
      </c>
      <c r="D31" s="68">
        <v>48362</v>
      </c>
      <c r="E31" s="68">
        <f t="shared" si="2"/>
        <v>55874</v>
      </c>
      <c r="F31" s="73">
        <v>49236</v>
      </c>
      <c r="G31" s="65"/>
    </row>
    <row r="32" spans="1:7" s="67" customFormat="1" ht="12" customHeight="1">
      <c r="A32" s="72" t="s">
        <v>46</v>
      </c>
      <c r="B32" s="68">
        <v>28490</v>
      </c>
      <c r="C32" s="55">
        <v>55000</v>
      </c>
      <c r="D32" s="68">
        <v>71258</v>
      </c>
      <c r="E32" s="68">
        <f t="shared" si="2"/>
        <v>12232</v>
      </c>
      <c r="F32" s="73">
        <v>22550</v>
      </c>
      <c r="G32" s="64"/>
    </row>
    <row r="33" spans="1:9" s="67" customFormat="1" ht="12" customHeight="1">
      <c r="A33" s="72" t="s">
        <v>43</v>
      </c>
      <c r="B33" s="68"/>
      <c r="C33" s="55">
        <v>110000</v>
      </c>
      <c r="D33" s="68"/>
      <c r="E33" s="68">
        <f t="shared" si="2"/>
        <v>110000</v>
      </c>
      <c r="F33" s="73"/>
      <c r="G33" s="64"/>
    </row>
    <row r="34" spans="1:9" s="67" customFormat="1" ht="12" customHeight="1">
      <c r="A34" s="72" t="s">
        <v>63</v>
      </c>
      <c r="B34" s="68"/>
      <c r="C34" s="68">
        <v>165000</v>
      </c>
      <c r="D34" s="71"/>
      <c r="E34" s="68">
        <f t="shared" si="2"/>
        <v>165000</v>
      </c>
      <c r="F34" s="73"/>
      <c r="G34" s="64"/>
    </row>
    <row r="35" spans="1:9" s="67" customFormat="1" ht="12" customHeight="1">
      <c r="A35" s="72" t="s">
        <v>66</v>
      </c>
      <c r="B35" s="68"/>
      <c r="C35" s="55">
        <v>385000</v>
      </c>
      <c r="D35" s="71"/>
      <c r="E35" s="68">
        <f t="shared" si="2"/>
        <v>385000</v>
      </c>
      <c r="F35" s="73"/>
      <c r="G35" s="66"/>
    </row>
    <row r="36" spans="1:9" s="67" customFormat="1" ht="12" customHeight="1">
      <c r="A36" s="72" t="s">
        <v>57</v>
      </c>
      <c r="B36" s="68"/>
      <c r="C36" s="55">
        <v>55000</v>
      </c>
      <c r="D36" s="71"/>
      <c r="E36" s="68">
        <f t="shared" si="2"/>
        <v>55000</v>
      </c>
      <c r="F36" s="73"/>
    </row>
    <row r="37" spans="1:9" s="67" customFormat="1" ht="12" customHeight="1">
      <c r="A37" s="72" t="s">
        <v>78</v>
      </c>
      <c r="B37" s="68"/>
      <c r="C37" s="55">
        <v>110000</v>
      </c>
      <c r="D37" s="71"/>
      <c r="E37" s="68">
        <f t="shared" ref="E37" si="3">B37+C37-D37</f>
        <v>110000</v>
      </c>
      <c r="F37" s="73"/>
      <c r="G37" s="63"/>
    </row>
    <row r="38" spans="1:9" s="67" customFormat="1" ht="12" customHeight="1">
      <c r="A38" s="78" t="s">
        <v>70</v>
      </c>
      <c r="B38" s="69"/>
      <c r="C38" s="80"/>
      <c r="D38" s="76"/>
      <c r="E38" s="69"/>
      <c r="F38" s="75">
        <v>2860</v>
      </c>
    </row>
    <row r="39" spans="1:9" ht="12" customHeight="1">
      <c r="A39" s="86" t="s">
        <v>27</v>
      </c>
      <c r="B39" s="87"/>
      <c r="C39" s="88">
        <v>55000</v>
      </c>
      <c r="D39" s="87">
        <v>3403</v>
      </c>
      <c r="E39" s="87">
        <f t="shared" si="0"/>
        <v>51597</v>
      </c>
      <c r="F39" s="89"/>
      <c r="G39" s="65" t="s">
        <v>79</v>
      </c>
    </row>
    <row r="40" spans="1:9" s="67" customFormat="1" ht="12" customHeight="1">
      <c r="A40" s="86" t="s">
        <v>20</v>
      </c>
      <c r="B40" s="87"/>
      <c r="C40" s="88">
        <v>110000</v>
      </c>
      <c r="D40" s="87"/>
      <c r="E40" s="87">
        <f t="shared" ref="E40" si="4">B40+C40-D40</f>
        <v>110000</v>
      </c>
      <c r="F40" s="89"/>
      <c r="G40" s="65" t="s">
        <v>79</v>
      </c>
      <c r="H40" s="103" t="s">
        <v>80</v>
      </c>
      <c r="I40" s="104">
        <v>353925</v>
      </c>
    </row>
    <row r="41" spans="1:9" ht="12" customHeight="1">
      <c r="A41" s="86" t="s">
        <v>28</v>
      </c>
      <c r="B41" s="87">
        <v>26950</v>
      </c>
      <c r="C41" s="88">
        <v>55000</v>
      </c>
      <c r="D41" s="87">
        <v>32219</v>
      </c>
      <c r="E41" s="87">
        <f t="shared" si="0"/>
        <v>49731</v>
      </c>
      <c r="F41" s="89">
        <v>26576</v>
      </c>
      <c r="G41" s="65" t="s">
        <v>74</v>
      </c>
      <c r="I41" s="105">
        <f>I40+E40</f>
        <v>463925</v>
      </c>
    </row>
    <row r="42" spans="1:9" s="67" customFormat="1" ht="12" customHeight="1">
      <c r="A42" s="86" t="s">
        <v>22</v>
      </c>
      <c r="B42" s="87">
        <v>440</v>
      </c>
      <c r="C42" s="88">
        <v>199375</v>
      </c>
      <c r="D42" s="87"/>
      <c r="E42" s="102">
        <f t="shared" ref="E42" si="5">B42+C42-D42</f>
        <v>199815</v>
      </c>
      <c r="F42" s="89">
        <v>374</v>
      </c>
      <c r="G42" s="65" t="s">
        <v>74</v>
      </c>
    </row>
    <row r="43" spans="1:9" ht="12" customHeight="1">
      <c r="A43" s="86" t="s">
        <v>30</v>
      </c>
      <c r="B43" s="87">
        <v>0</v>
      </c>
      <c r="C43" s="88">
        <v>313500</v>
      </c>
      <c r="D43" s="87">
        <v>87228</v>
      </c>
      <c r="E43" s="87">
        <f t="shared" si="0"/>
        <v>226272</v>
      </c>
      <c r="F43" s="89"/>
      <c r="G43" s="65" t="s">
        <v>74</v>
      </c>
    </row>
    <row r="44" spans="1:9" ht="12" customHeight="1">
      <c r="A44" s="86" t="s">
        <v>31</v>
      </c>
      <c r="B44" s="87">
        <v>0</v>
      </c>
      <c r="C44" s="88">
        <v>55000</v>
      </c>
      <c r="D44" s="87">
        <v>14159</v>
      </c>
      <c r="E44" s="87">
        <f t="shared" si="0"/>
        <v>40841</v>
      </c>
      <c r="F44" s="89"/>
      <c r="G44" s="65" t="s">
        <v>74</v>
      </c>
    </row>
    <row r="45" spans="1:9" ht="12" customHeight="1">
      <c r="A45" s="86" t="s">
        <v>36</v>
      </c>
      <c r="B45" s="87">
        <v>268224</v>
      </c>
      <c r="C45" s="87">
        <v>55000</v>
      </c>
      <c r="D45" s="87">
        <v>109232</v>
      </c>
      <c r="E45" s="87">
        <f>B45+C45-D45</f>
        <v>213992</v>
      </c>
      <c r="F45" s="89">
        <v>133254</v>
      </c>
      <c r="G45" s="65" t="s">
        <v>74</v>
      </c>
    </row>
    <row r="46" spans="1:9" ht="12" customHeight="1">
      <c r="A46" s="86" t="s">
        <v>37</v>
      </c>
      <c r="B46" s="87"/>
      <c r="C46" s="88">
        <v>55000</v>
      </c>
      <c r="D46" s="87">
        <v>38690</v>
      </c>
      <c r="E46" s="102">
        <f>B46+C46-D46</f>
        <v>16310</v>
      </c>
      <c r="F46" s="89"/>
      <c r="G46" s="65" t="s">
        <v>74</v>
      </c>
    </row>
    <row r="47" spans="1:9" s="67" customFormat="1" ht="12" customHeight="1">
      <c r="A47" s="86" t="s">
        <v>14</v>
      </c>
      <c r="B47" s="87">
        <v>15818</v>
      </c>
      <c r="C47" s="90">
        <v>77000</v>
      </c>
      <c r="D47" s="91"/>
      <c r="E47" s="87">
        <f t="shared" ref="E47" si="6">B47+C47-D47</f>
        <v>92818</v>
      </c>
      <c r="F47" s="89">
        <v>12342</v>
      </c>
      <c r="G47" s="65" t="s">
        <v>74</v>
      </c>
    </row>
    <row r="48" spans="1:9" ht="12" customHeight="1">
      <c r="A48" s="92" t="s">
        <v>38</v>
      </c>
      <c r="B48" s="93">
        <v>75504</v>
      </c>
      <c r="C48" s="93">
        <v>55000</v>
      </c>
      <c r="D48" s="93">
        <v>20950</v>
      </c>
      <c r="E48" s="94">
        <f>SUM(B48:C48)-D48</f>
        <v>109554</v>
      </c>
      <c r="F48" s="95">
        <v>41404</v>
      </c>
      <c r="G48" s="65" t="s">
        <v>74</v>
      </c>
    </row>
    <row r="49" spans="1:8" ht="12" customHeight="1">
      <c r="A49" s="86" t="s">
        <v>40</v>
      </c>
      <c r="B49" s="87"/>
      <c r="C49" s="88">
        <v>110000</v>
      </c>
      <c r="D49" s="87"/>
      <c r="E49" s="87">
        <f>B49+C49-D49</f>
        <v>110000</v>
      </c>
      <c r="F49" s="89"/>
      <c r="G49" s="65" t="s">
        <v>74</v>
      </c>
    </row>
    <row r="50" spans="1:8" ht="12" customHeight="1">
      <c r="A50" s="86" t="s">
        <v>41</v>
      </c>
      <c r="B50" s="87">
        <v>334114</v>
      </c>
      <c r="C50" s="88">
        <v>55000</v>
      </c>
      <c r="D50" s="87">
        <v>112767</v>
      </c>
      <c r="E50" s="102">
        <f t="shared" si="0"/>
        <v>276347</v>
      </c>
      <c r="F50" s="89">
        <v>174724</v>
      </c>
      <c r="G50" s="65" t="s">
        <v>74</v>
      </c>
    </row>
    <row r="51" spans="1:8" ht="12" customHeight="1">
      <c r="A51" s="86" t="s">
        <v>42</v>
      </c>
      <c r="B51" s="87"/>
      <c r="C51" s="88">
        <v>55000</v>
      </c>
      <c r="D51" s="87">
        <v>9979</v>
      </c>
      <c r="E51" s="87">
        <f t="shared" si="0"/>
        <v>45021</v>
      </c>
      <c r="F51" s="89"/>
      <c r="G51" s="79" t="s">
        <v>77</v>
      </c>
    </row>
    <row r="52" spans="1:8" ht="12" customHeight="1">
      <c r="A52" s="86" t="s">
        <v>44</v>
      </c>
      <c r="B52" s="87"/>
      <c r="C52" s="88">
        <v>2018500</v>
      </c>
      <c r="D52" s="87"/>
      <c r="E52" s="87">
        <f t="shared" si="0"/>
        <v>2018500</v>
      </c>
      <c r="F52" s="89"/>
      <c r="G52" s="65" t="s">
        <v>74</v>
      </c>
    </row>
    <row r="53" spans="1:8" ht="12" customHeight="1">
      <c r="A53" s="86" t="s">
        <v>45</v>
      </c>
      <c r="B53" s="87"/>
      <c r="C53" s="87">
        <v>110000</v>
      </c>
      <c r="D53" s="87">
        <v>84915</v>
      </c>
      <c r="E53" s="87">
        <f t="shared" si="0"/>
        <v>25085</v>
      </c>
      <c r="F53" s="89"/>
      <c r="G53" s="65" t="s">
        <v>74</v>
      </c>
    </row>
    <row r="54" spans="1:8" ht="12" customHeight="1">
      <c r="A54" s="86" t="s">
        <v>55</v>
      </c>
      <c r="B54" s="87"/>
      <c r="C54" s="87">
        <v>55000</v>
      </c>
      <c r="D54" s="91">
        <v>26766</v>
      </c>
      <c r="E54" s="87">
        <f t="shared" si="0"/>
        <v>28234</v>
      </c>
      <c r="F54" s="89"/>
      <c r="G54" s="65" t="s">
        <v>74</v>
      </c>
    </row>
    <row r="55" spans="1:8" s="54" customFormat="1" ht="12" customHeight="1">
      <c r="A55" s="86" t="s">
        <v>67</v>
      </c>
      <c r="B55" s="87"/>
      <c r="C55" s="88">
        <v>110000</v>
      </c>
      <c r="D55" s="91"/>
      <c r="E55" s="102">
        <f t="shared" si="0"/>
        <v>110000</v>
      </c>
      <c r="F55" s="89"/>
      <c r="G55" s="65" t="s">
        <v>74</v>
      </c>
    </row>
    <row r="56" spans="1:8" s="54" customFormat="1" ht="12" customHeight="1">
      <c r="A56" s="86" t="s">
        <v>56</v>
      </c>
      <c r="B56" s="87"/>
      <c r="C56" s="88">
        <v>47876.4</v>
      </c>
      <c r="D56" s="91">
        <v>67088</v>
      </c>
      <c r="E56" s="87">
        <f t="shared" si="0"/>
        <v>-19211.599999999999</v>
      </c>
      <c r="F56" s="89"/>
      <c r="G56" s="65" t="s">
        <v>74</v>
      </c>
    </row>
    <row r="57" spans="1:8" s="54" customFormat="1" ht="12" customHeight="1">
      <c r="A57" s="86" t="s">
        <v>48</v>
      </c>
      <c r="B57" s="87">
        <v>39688</v>
      </c>
      <c r="C57" s="88">
        <v>42556</v>
      </c>
      <c r="D57" s="91">
        <v>76852</v>
      </c>
      <c r="E57" s="87">
        <f t="shared" si="0"/>
        <v>5392</v>
      </c>
      <c r="F57" s="89">
        <v>39710</v>
      </c>
      <c r="G57" s="65" t="s">
        <v>74</v>
      </c>
    </row>
    <row r="58" spans="1:8" ht="27.75" customHeight="1">
      <c r="A58" s="84" t="s">
        <v>50</v>
      </c>
      <c r="B58" s="85">
        <f>SUM(B4:B57)</f>
        <v>5126704</v>
      </c>
      <c r="C58" s="85">
        <f>SUM(C4:C57)</f>
        <v>6306807.4000000004</v>
      </c>
      <c r="D58" s="85">
        <f>SUM(D4:D57)</f>
        <v>1934139</v>
      </c>
      <c r="E58" s="85">
        <f>SUM(E4:E57)</f>
        <v>9584128.4000000004</v>
      </c>
      <c r="F58" s="85">
        <f>SUM(F4:F57)</f>
        <v>2577399</v>
      </c>
      <c r="H58" s="57"/>
    </row>
    <row r="61" spans="1:8">
      <c r="D61" s="57"/>
      <c r="E61" s="57">
        <f>SUM(E39:E57)-SUM(E56)</f>
        <v>3729509</v>
      </c>
      <c r="F61" s="57">
        <f>E46+E50+E55+E42</f>
        <v>602472</v>
      </c>
    </row>
    <row r="63" spans="1:8">
      <c r="E63" s="57">
        <f>E61-F61</f>
        <v>3127037</v>
      </c>
      <c r="F63" s="57">
        <f>E63+I40</f>
        <v>3480962</v>
      </c>
      <c r="H63" s="74">
        <v>3480964</v>
      </c>
    </row>
  </sheetData>
  <mergeCells count="3">
    <mergeCell ref="G2:G3"/>
    <mergeCell ref="A2:A3"/>
    <mergeCell ref="B2:E2"/>
  </mergeCells>
  <phoneticPr fontId="2" type="noConversion"/>
  <pageMargins left="0.23622047244094491" right="0.15748031496062992" top="0.31496062992125984" bottom="0.15748031496062992" header="0.31496062992125984" footer="0.1574803149606299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6" sqref="L26"/>
    </sheetView>
  </sheetViews>
  <sheetFormatPr defaultRowHeight="16.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8" sqref="E28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11월</vt:lpstr>
      <vt:lpstr>12월</vt:lpstr>
      <vt:lpstr>1월</vt:lpstr>
      <vt:lpstr>Sheet2</vt:lpstr>
      <vt:lpstr>Sheet3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Windows XP</cp:lastModifiedBy>
  <cp:lastPrinted>2012-02-08T03:01:09Z</cp:lastPrinted>
  <dcterms:created xsi:type="dcterms:W3CDTF">2012-02-07T08:22:14Z</dcterms:created>
  <dcterms:modified xsi:type="dcterms:W3CDTF">2012-02-08T10:28:08Z</dcterms:modified>
</cp:coreProperties>
</file>